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025" windowHeight="8265" tabRatio="715" activeTab="0"/>
  </bookViews>
  <sheets>
    <sheet name="Reference Guide" sheetId="1" r:id="rId1"/>
    <sheet name="Audit Tabs Only--&gt;" sheetId="2" r:id="rId2"/>
    <sheet name="New_Input" sheetId="3" r:id="rId3"/>
    <sheet name="HUD-1" sheetId="4" r:id="rId4"/>
  </sheets>
  <externalReferences>
    <externalReference r:id="rId7"/>
    <externalReference r:id="rId8"/>
    <externalReference r:id="rId9"/>
  </externalReferences>
  <definedNames>
    <definedName name="cum_balance" localSheetId="3">OFFSET('[3]Amortization Schedule'!$H$37,2,0,nper,1)</definedName>
    <definedName name="cum_balance" localSheetId="2">OFFSET('[2]Amortization Schedule'!$H$37,2,0,'New_Input'!nper,1)</definedName>
    <definedName name="cum_balance">OFFSET('[2]Amortization Schedule'!$H$37,2,0,nper,1)</definedName>
    <definedName name="cum_interest" localSheetId="3">OFFSET('[3]Amortization Schedule'!$I$37,2,0,nper,1)</definedName>
    <definedName name="cum_interest" localSheetId="2">OFFSET('[2]Amortization Schedule'!$I$37,2,0,'New_Input'!nper,1)</definedName>
    <definedName name="cum_interest">OFFSET('[2]Amortization Schedule'!$I$37,2,0,nper,1)</definedName>
    <definedName name="cum_payments" localSheetId="3">OFFSET('[3]Amortization Schedule'!$A$37,2,0,nper,1)</definedName>
    <definedName name="cum_payments" localSheetId="2">OFFSET('[2]Amortization Schedule'!$A$37,2,0,'New_Input'!nper,1)</definedName>
    <definedName name="cum_payments">OFFSET('[2]Amortization Schedule'!$A$37,2,0,nper,1)</definedName>
    <definedName name="cum_principal" localSheetId="3">OFFSET('[3]Amortization Schedule'!$J$37,2,0,nper,1)</definedName>
    <definedName name="cum_principal" localSheetId="2">OFFSET('[2]Amortization Schedule'!$J$37,2,0,'New_Input'!nper,1)</definedName>
    <definedName name="cum_principal">OFFSET('[2]Amortization Schedule'!$J$37,2,0,nper,1)</definedName>
    <definedName name="frequency" localSheetId="3">{"Annually";"Semi-Annually";"Quarterly";"Bi-Monthly";"Monthly"}</definedName>
    <definedName name="frequency" localSheetId="2">{"Annually";"Semi-Annually";"Quarterly";"Bi-Monthly";"Monthly"}</definedName>
    <definedName name="frequency">{"Annually";"Semi-Annually";"Quarterly";"Bi-Monthly";"Monthly"}</definedName>
    <definedName name="int_rate_history" localSheetId="3">OFFSET('[3]Amortization Schedule'!$C$37,2,0,nper,1)</definedName>
    <definedName name="int_rate_history" localSheetId="2">OFFSET('[2]Amortization Schedule'!$C$37,2,0,'New_Input'!nper,1)</definedName>
    <definedName name="int_rate_history">OFFSET('[2]Amortization Schedule'!$C$37,2,0,nper,1)</definedName>
    <definedName name="months_per_period" localSheetId="3">INDEX({12,6,3,2,1},MATCH('[1]Palm Beach_Seller'!$D$11,'HUD-1'!frequency,0))</definedName>
    <definedName name="months_per_period" localSheetId="2">INDEX({12,6,3,2,1},MATCH('[1]Palm Beach_Seller'!$D$11,'New_Input'!frequency,0))</definedName>
    <definedName name="months_per_period">INDEX({12,6,3,2,1},MATCH('[1]Palm Beach_Seller'!$D$11,frequency,0))</definedName>
    <definedName name="nper" localSheetId="2">#N/A</definedName>
    <definedName name="nper">#N/A</definedName>
    <definedName name="periods_per_year" localSheetId="3">INDEX({1,2,4,6,12},MATCH('[1]Palm Beach_Seller'!$D$11,'HUD-1'!frequency,0))</definedName>
    <definedName name="periods_per_year" localSheetId="2">INDEX({1,2,4,6,12},MATCH('[1]Palm Beach_Seller'!$D$11,'New_Input'!frequency,0))</definedName>
    <definedName name="periods_per_year">INDEX({1,2,4,6,12},MATCH('[1]Palm Beach_Seller'!$D$11,frequency,0))</definedName>
    <definedName name="_xlnm.Print_Area" localSheetId="3">'HUD-1'!$A$1:$S$228</definedName>
    <definedName name="_xlnm.Print_Area" localSheetId="2">'New_Input'!$A$1:$B$90</definedName>
    <definedName name="_xlnm.Print_Titles" localSheetId="3">'HUD-1'!$1:$81</definedName>
    <definedName name="_xlnm.Print_Titles" localSheetId="2">'New_Input'!$1:$8</definedName>
    <definedName name="term">'[1]Palm Beach_Seller'!$D$9</definedName>
  </definedNames>
  <calcPr fullCalcOnLoad="1"/>
</workbook>
</file>

<file path=xl/sharedStrings.xml><?xml version="1.0" encoding="utf-8"?>
<sst xmlns="http://schemas.openxmlformats.org/spreadsheetml/2006/main" count="757" uniqueCount="525">
  <si>
    <t>Loan Type</t>
  </si>
  <si>
    <t>HOEPA</t>
  </si>
  <si>
    <t>?'s</t>
  </si>
  <si>
    <t xml:space="preserve">Payment </t>
  </si>
  <si>
    <t>Items List</t>
  </si>
  <si>
    <t xml:space="preserve">LIBOR </t>
  </si>
  <si>
    <t>State</t>
  </si>
  <si>
    <t>Source</t>
  </si>
  <si>
    <t>Column1</t>
  </si>
  <si>
    <t>Locked or Disclosed Rate</t>
  </si>
  <si>
    <t xml:space="preserve"> AL</t>
  </si>
  <si>
    <t>Credit Score Disclosure</t>
  </si>
  <si>
    <t>ARM</t>
  </si>
  <si>
    <t>PASS</t>
  </si>
  <si>
    <t>Yes</t>
  </si>
  <si>
    <t>PI</t>
  </si>
  <si>
    <t>Provided</t>
  </si>
  <si>
    <t>3 Month</t>
  </si>
  <si>
    <t xml:space="preserve"> AK</t>
  </si>
  <si>
    <t>Customer Agreement/Signed Questionnaire</t>
  </si>
  <si>
    <t>Purchase</t>
  </si>
  <si>
    <t>FIXED</t>
  </si>
  <si>
    <t>FAIL</t>
  </si>
  <si>
    <t>No</t>
  </si>
  <si>
    <t>Int</t>
  </si>
  <si>
    <t>Not Provided</t>
  </si>
  <si>
    <t>6 Month</t>
  </si>
  <si>
    <t xml:space="preserve"> AZ</t>
  </si>
  <si>
    <t>FINAL Truth and Lending Statement</t>
  </si>
  <si>
    <t>Refinance</t>
  </si>
  <si>
    <t>N/A</t>
  </si>
  <si>
    <t>12 Month</t>
  </si>
  <si>
    <t xml:space="preserve"> AR</t>
  </si>
  <si>
    <t>Final Uniform Residential Loan Application (1003)</t>
  </si>
  <si>
    <t>Land</t>
  </si>
  <si>
    <t xml:space="preserve"> CA</t>
  </si>
  <si>
    <t>HUD1 (FINAL Settlement Statement)</t>
  </si>
  <si>
    <t xml:space="preserve"> CO</t>
  </si>
  <si>
    <t>DATA INPUT SHEET</t>
  </si>
  <si>
    <t xml:space="preserve"> CT</t>
  </si>
  <si>
    <t>Formula</t>
  </si>
  <si>
    <t xml:space="preserve"> DE</t>
  </si>
  <si>
    <t>Data Source</t>
  </si>
  <si>
    <t xml:space="preserve"> FL</t>
  </si>
  <si>
    <t>Initial Escrow Disclosure Analysis</t>
  </si>
  <si>
    <t xml:space="preserve"> GA</t>
  </si>
  <si>
    <t xml:space="preserve"> HI</t>
  </si>
  <si>
    <t>Note Addendum or Rider</t>
  </si>
  <si>
    <t>Present Lender:</t>
  </si>
  <si>
    <t xml:space="preserve"> ID</t>
  </si>
  <si>
    <t>Recent Mortgage Statement</t>
  </si>
  <si>
    <t>Present Loan #:</t>
  </si>
  <si>
    <t xml:space="preserve"> IL</t>
  </si>
  <si>
    <t>Right to Cancel Notices</t>
  </si>
  <si>
    <t>Is loan in default?</t>
  </si>
  <si>
    <t xml:space="preserve"> IN</t>
  </si>
  <si>
    <t>SIGNED Right to Cancel Notices</t>
  </si>
  <si>
    <t>Did you ever try to cancel your loan before or after closing within 3-Days?</t>
  </si>
  <si>
    <t xml:space="preserve"> IA</t>
  </si>
  <si>
    <t xml:space="preserve">Is the lender listed on your closing papers the same as the lender you pay today? </t>
  </si>
  <si>
    <t xml:space="preserve"> KS</t>
  </si>
  <si>
    <t>Did you receive notification that your loan was being transferred to another servicer within 30 days of it being transferred?</t>
  </si>
  <si>
    <t xml:space="preserve"> KY</t>
  </si>
  <si>
    <t>If you have an escrow account, have you received your annual escrow statement each year?</t>
  </si>
  <si>
    <t xml:space="preserve"> LA</t>
  </si>
  <si>
    <t>Have you been notified that you can get written Confirmation of your obligation?</t>
  </si>
  <si>
    <t xml:space="preserve"> ME</t>
  </si>
  <si>
    <t>Are you receiving disability income now?</t>
  </si>
  <si>
    <t xml:space="preserve"> MD</t>
  </si>
  <si>
    <t>Did lender transfer disability related medical information without borrower (s) permission?</t>
  </si>
  <si>
    <t xml:space="preserve"> MA</t>
  </si>
  <si>
    <t>Are you receiving workmen's compensation now?</t>
  </si>
  <si>
    <t xml:space="preserve"> MI</t>
  </si>
  <si>
    <t>Did you provide documentation about your workmen's compensation income during the application process for your loan?</t>
  </si>
  <si>
    <t xml:space="preserve"> MN</t>
  </si>
  <si>
    <t>Were any RESPA formal requests sent?</t>
  </si>
  <si>
    <t xml:space="preserve"> MS</t>
  </si>
  <si>
    <t>Did lender respond within 20 days of receiving request?</t>
  </si>
  <si>
    <t xml:space="preserve"> MO</t>
  </si>
  <si>
    <t xml:space="preserve"> MT</t>
  </si>
  <si>
    <t xml:space="preserve"> NE</t>
  </si>
  <si>
    <t>HUD1 and Addendums from Closing (Complete)</t>
  </si>
  <si>
    <t xml:space="preserve"> NV</t>
  </si>
  <si>
    <t>Borrower Name:</t>
  </si>
  <si>
    <t xml:space="preserve"> NH</t>
  </si>
  <si>
    <t>Co-Borrower Name:</t>
  </si>
  <si>
    <t xml:space="preserve"> NJ</t>
  </si>
  <si>
    <t>Property Address:</t>
  </si>
  <si>
    <t xml:space="preserve"> NM</t>
  </si>
  <si>
    <t>City:</t>
  </si>
  <si>
    <t xml:space="preserve"> NY</t>
  </si>
  <si>
    <t>State:</t>
  </si>
  <si>
    <t xml:space="preserve"> NC</t>
  </si>
  <si>
    <t>Zip Code:</t>
  </si>
  <si>
    <t xml:space="preserve"> ND</t>
  </si>
  <si>
    <t>Origination Lender:</t>
  </si>
  <si>
    <t xml:space="preserve"> OH</t>
  </si>
  <si>
    <t>Origination Loan#:</t>
  </si>
  <si>
    <t xml:space="preserve"> OK</t>
  </si>
  <si>
    <t>Closing Date</t>
  </si>
  <si>
    <t xml:space="preserve"> OR</t>
  </si>
  <si>
    <t>15th day of Prior Month before Closing</t>
  </si>
  <si>
    <t xml:space="preserve"> PA</t>
  </si>
  <si>
    <t>Disbursement Date</t>
  </si>
  <si>
    <t xml:space="preserve"> RI</t>
  </si>
  <si>
    <t>Is this a purchase, refinance, or land?</t>
  </si>
  <si>
    <t xml:space="preserve"> SC</t>
  </si>
  <si>
    <t>Cash FROM Borrower</t>
  </si>
  <si>
    <t xml:space="preserve"> SD</t>
  </si>
  <si>
    <t xml:space="preserve"> TN</t>
  </si>
  <si>
    <t xml:space="preserve"> TX</t>
  </si>
  <si>
    <t>Disclosed APR</t>
  </si>
  <si>
    <t xml:space="preserve"> UT</t>
  </si>
  <si>
    <t>Total Disclosed Payments</t>
  </si>
  <si>
    <t xml:space="preserve"> VT</t>
  </si>
  <si>
    <t>Disclosed Finance Charge</t>
  </si>
  <si>
    <t>VA</t>
  </si>
  <si>
    <t>Late Charge</t>
  </si>
  <si>
    <t xml:space="preserve"> WA</t>
  </si>
  <si>
    <t>Truth-In-Lending Disclosures</t>
  </si>
  <si>
    <t xml:space="preserve"> WV</t>
  </si>
  <si>
    <t xml:space="preserve"> WI</t>
  </si>
  <si>
    <t>Name and address of creditor</t>
  </si>
  <si>
    <t xml:space="preserve"> WY</t>
  </si>
  <si>
    <t>Amount financed</t>
  </si>
  <si>
    <t>Finance charge</t>
  </si>
  <si>
    <t>Annual percentage rate (APR)</t>
  </si>
  <si>
    <t>Variable rate information</t>
  </si>
  <si>
    <t>Payment schedule</t>
  </si>
  <si>
    <t>Total of payments</t>
  </si>
  <si>
    <t>Demand feature</t>
  </si>
  <si>
    <t>Total sales price</t>
  </si>
  <si>
    <t>Prepayment policy</t>
  </si>
  <si>
    <t>Late payment policy</t>
  </si>
  <si>
    <t>Security interest</t>
  </si>
  <si>
    <t>Insurance requirements</t>
  </si>
  <si>
    <t>Contract reference</t>
  </si>
  <si>
    <t>Assumption policy</t>
  </si>
  <si>
    <t>Required deposit information</t>
  </si>
  <si>
    <t xml:space="preserve">Do you have a prepayment penalty? </t>
  </si>
  <si>
    <t>Escrow Analysis (Initial Escrow Disclosure)</t>
  </si>
  <si>
    <t>Mortgage Insurance (Monthly):</t>
  </si>
  <si>
    <t>Total Annual Home Insurance</t>
  </si>
  <si>
    <t>Total Annual Property Taxes</t>
  </si>
  <si>
    <t>Total Annual Escrow Obligation</t>
  </si>
  <si>
    <t>Last Escrow Annual Statement</t>
  </si>
  <si>
    <t>Most Recent Annual Escrow Statement/Analysis</t>
  </si>
  <si>
    <t>Total Annual Actual Escrow Obligation</t>
  </si>
  <si>
    <t>Most Recent Mortgage Statement</t>
  </si>
  <si>
    <t>Present Interest Rate (From Statement):</t>
  </si>
  <si>
    <t>Annual Taxes:</t>
  </si>
  <si>
    <t>Annual Insurance:</t>
  </si>
  <si>
    <t>Late Fees/Back Escrow Payments/Shortages</t>
  </si>
  <si>
    <t>Mortage Payment on Statement</t>
  </si>
  <si>
    <t>Years Left In Option ARM</t>
  </si>
  <si>
    <t>Principal Balance On Statement</t>
  </si>
  <si>
    <t>How many Right to Cancel copies were included?</t>
  </si>
  <si>
    <t>How many were required (2 per applicant)?</t>
  </si>
  <si>
    <t>Right to Cancel Sign Date</t>
  </si>
  <si>
    <t>Right to Cancel Expire Date</t>
  </si>
  <si>
    <t>Credit Score Disclosures</t>
  </si>
  <si>
    <t>For ALL Refinances</t>
  </si>
  <si>
    <t>Lowest Median (Middle) Credit Score for Either Applicant</t>
  </si>
  <si>
    <t>RESPA Escrow Cushion -- Lowest Balance</t>
  </si>
  <si>
    <t>Drop Down</t>
  </si>
  <si>
    <t>Appraisal (and or Appraisal Right To Copy Disclosure)</t>
  </si>
  <si>
    <t>Collection Notice(s)</t>
  </si>
  <si>
    <t>Mortgage / Deed of Trust / Security Instrument</t>
  </si>
  <si>
    <t>RESPA Servicing Disclosure</t>
  </si>
  <si>
    <t>Survey or platt</t>
  </si>
  <si>
    <t>Title Policy or Title Commitment</t>
  </si>
  <si>
    <r>
      <t xml:space="preserve">Final </t>
    </r>
    <r>
      <rPr>
        <b/>
        <u val="single"/>
        <sz val="11"/>
        <rFont val="Helvetica"/>
        <family val="0"/>
      </rPr>
      <t>Signed</t>
    </r>
    <r>
      <rPr>
        <sz val="11"/>
        <rFont val="Helvetica"/>
        <family val="2"/>
      </rPr>
      <t xml:space="preserve"> &amp; </t>
    </r>
    <r>
      <rPr>
        <b/>
        <u val="single"/>
        <sz val="11"/>
        <rFont val="Helvetica"/>
        <family val="0"/>
      </rPr>
      <t>dated</t>
    </r>
    <r>
      <rPr>
        <sz val="11"/>
        <rFont val="Helvetica"/>
        <family val="2"/>
      </rPr>
      <t xml:space="preserve"> Uniform Residential Loan Application (1003)</t>
    </r>
  </si>
  <si>
    <r>
      <t>GFE (</t>
    </r>
    <r>
      <rPr>
        <b/>
        <u val="single"/>
        <sz val="11"/>
        <rFont val="Helvetica"/>
        <family val="0"/>
      </rPr>
      <t>signed</t>
    </r>
    <r>
      <rPr>
        <b/>
        <sz val="11"/>
        <rFont val="Helvetica"/>
        <family val="2"/>
      </rPr>
      <t xml:space="preserve"> and </t>
    </r>
    <r>
      <rPr>
        <b/>
        <u val="single"/>
        <sz val="11"/>
        <rFont val="Helvetica"/>
        <family val="0"/>
      </rPr>
      <t>dated</t>
    </r>
    <r>
      <rPr>
        <sz val="11"/>
        <rFont val="Helvetica"/>
        <family val="2"/>
      </rPr>
      <t>)</t>
    </r>
  </si>
  <si>
    <r>
      <t>Initial</t>
    </r>
    <r>
      <rPr>
        <sz val="11"/>
        <rFont val="Helvetica"/>
        <family val="2"/>
      </rPr>
      <t xml:space="preserve"> Truth &amp; Lending Statement (</t>
    </r>
    <r>
      <rPr>
        <b/>
        <u val="single"/>
        <sz val="11"/>
        <rFont val="Helvetica"/>
        <family val="0"/>
      </rPr>
      <t>signed</t>
    </r>
    <r>
      <rPr>
        <b/>
        <sz val="11"/>
        <rFont val="Helvetica"/>
        <family val="2"/>
      </rPr>
      <t xml:space="preserve"> &amp; </t>
    </r>
    <r>
      <rPr>
        <b/>
        <u val="single"/>
        <sz val="11"/>
        <rFont val="Helvetica"/>
        <family val="0"/>
      </rPr>
      <t>dated</t>
    </r>
    <r>
      <rPr>
        <b/>
        <sz val="11"/>
        <rFont val="Helvetica"/>
        <family val="2"/>
      </rPr>
      <t>)</t>
    </r>
  </si>
  <si>
    <r>
      <t>Right of Rescission or Right to Cancel (</t>
    </r>
    <r>
      <rPr>
        <u val="single"/>
        <sz val="11"/>
        <rFont val="Helvetica"/>
        <family val="0"/>
      </rPr>
      <t>signed</t>
    </r>
    <r>
      <rPr>
        <sz val="11"/>
        <rFont val="Helvetica"/>
        <family val="2"/>
      </rPr>
      <t xml:space="preserve"> and </t>
    </r>
    <r>
      <rPr>
        <u val="single"/>
        <sz val="11"/>
        <rFont val="Helvetica"/>
        <family val="0"/>
      </rPr>
      <t>dated</t>
    </r>
    <r>
      <rPr>
        <sz val="11"/>
        <rFont val="Helvetica"/>
        <family val="2"/>
      </rPr>
      <t>)</t>
    </r>
  </si>
  <si>
    <r>
      <t xml:space="preserve">Final T&amp;L Statement &amp; Itemization of Amount Financed </t>
    </r>
    <r>
      <rPr>
        <b/>
        <sz val="11"/>
        <rFont val="Helvetica"/>
        <family val="2"/>
      </rPr>
      <t>(</t>
    </r>
    <r>
      <rPr>
        <b/>
        <u val="single"/>
        <sz val="11"/>
        <rFont val="Helvetica"/>
        <family val="0"/>
      </rPr>
      <t>signed &amp; dated</t>
    </r>
    <r>
      <rPr>
        <b/>
        <sz val="11"/>
        <rFont val="Helvetica"/>
        <family val="2"/>
      </rPr>
      <t>)</t>
    </r>
  </si>
  <si>
    <r>
      <t xml:space="preserve">CHARM Disclosure (For ARMS ONLY - </t>
    </r>
    <r>
      <rPr>
        <u val="single"/>
        <sz val="11"/>
        <rFont val="Helvetica"/>
        <family val="0"/>
      </rPr>
      <t>Consumer Handbook</t>
    </r>
    <r>
      <rPr>
        <sz val="11"/>
        <rFont val="Helvetica"/>
        <family val="2"/>
      </rPr>
      <t xml:space="preserve"> for ARMS)</t>
    </r>
  </si>
  <si>
    <t>Is this a primary residence?</t>
  </si>
  <si>
    <t>Mortgage Note</t>
  </si>
  <si>
    <t>Note Addendum and Modification</t>
  </si>
  <si>
    <t>Loan Amount:</t>
  </si>
  <si>
    <t>Loan Type:</t>
  </si>
  <si>
    <t>Payment Type:</t>
  </si>
  <si>
    <t>Initial Interest Rate:</t>
  </si>
  <si>
    <t>Date of First Payment:</t>
  </si>
  <si>
    <t>Date on the Note</t>
  </si>
  <si>
    <t>Mortgage Application (1003)</t>
  </si>
  <si>
    <r>
      <t xml:space="preserve">Final </t>
    </r>
    <r>
      <rPr>
        <b/>
        <sz val="11"/>
        <rFont val="Helvetica"/>
        <family val="2"/>
      </rPr>
      <t>signed</t>
    </r>
    <r>
      <rPr>
        <sz val="11"/>
        <rFont val="Helvetica"/>
        <family val="2"/>
      </rPr>
      <t xml:space="preserve"> &amp; </t>
    </r>
    <r>
      <rPr>
        <b/>
        <sz val="11"/>
        <rFont val="Helvetica"/>
        <family val="2"/>
      </rPr>
      <t>dated</t>
    </r>
    <r>
      <rPr>
        <sz val="11"/>
        <rFont val="Helvetica"/>
        <family val="2"/>
      </rPr>
      <t xml:space="preserve"> Uniform Residential Loan Application (1003)</t>
    </r>
  </si>
  <si>
    <t>Income On Application</t>
  </si>
  <si>
    <t>Total Debt Payments</t>
  </si>
  <si>
    <t>Occupation</t>
  </si>
  <si>
    <t>Appraisal Value</t>
  </si>
  <si>
    <t>Liquid Assets</t>
  </si>
  <si>
    <t>Chase</t>
  </si>
  <si>
    <t>B.    TYPE OF LOAN</t>
  </si>
  <si>
    <t>SETTLEMENT STATEMENT</t>
  </si>
  <si>
    <t xml:space="preserve"> 6. FILE NUMBER</t>
  </si>
  <si>
    <t xml:space="preserve"> 7. LOAN NUMBER</t>
  </si>
  <si>
    <t xml:space="preserve"> 8. MORTGAGE INS CASE NUMBER:</t>
  </si>
  <si>
    <t xml:space="preserve">  C. </t>
  </si>
  <si>
    <t xml:space="preserve">       Items marked"(POC)" were paid outside the closing: they are shown here for informational purposes and are not included in the totals.</t>
  </si>
  <si>
    <t>1.0       3/98         (16620a/16820A/14)</t>
  </si>
  <si>
    <t xml:space="preserve">  D.  NAME AND ADDRESS OF BORROWER:</t>
  </si>
  <si>
    <t xml:space="preserve">  E.  NAME AND ADDRESS OF SELLER:</t>
  </si>
  <si>
    <t xml:space="preserve">  F.  NAME AND ADDRESS OF LENDER: </t>
  </si>
  <si>
    <t>Dwight Maxwell</t>
  </si>
  <si>
    <t>Robert McKenzie</t>
  </si>
  <si>
    <t>Coastal Funding</t>
  </si>
  <si>
    <t>205 Cavalier St</t>
  </si>
  <si>
    <t>Palm Bay, FL 32909</t>
  </si>
  <si>
    <t xml:space="preserve">  G.  PROPERTY LOCATION:</t>
  </si>
  <si>
    <t xml:space="preserve">  H.  SETTLEMENT AGENT:</t>
  </si>
  <si>
    <t xml:space="preserve">  I.   SETTLEMENT DATE:</t>
  </si>
  <si>
    <t>Flagship Title</t>
  </si>
  <si>
    <t xml:space="preserve">  PLACE OF SETTLEMENT</t>
  </si>
  <si>
    <t xml:space="preserve">              J.  SUMMARY OF BORROWER'S TRANSACTION:</t>
  </si>
  <si>
    <t xml:space="preserve">                   K.  SUMMARY OF SELLER'S TRANSACTION:</t>
  </si>
  <si>
    <t>100.</t>
  </si>
  <si>
    <t>GROSS AMOUNT DUE FROM BORROWER:</t>
  </si>
  <si>
    <t>400.</t>
  </si>
  <si>
    <t>GROSS AMOUNT DUE TO SELLER:</t>
  </si>
  <si>
    <t>101.</t>
  </si>
  <si>
    <t>Contract Sales Price</t>
  </si>
  <si>
    <t>401.</t>
  </si>
  <si>
    <t>102.</t>
  </si>
  <si>
    <t>Personal Property</t>
  </si>
  <si>
    <t>402.</t>
  </si>
  <si>
    <t>103.</t>
  </si>
  <si>
    <t xml:space="preserve">Settlement Charges to Borrower (Line 1400) </t>
  </si>
  <si>
    <t>403.</t>
  </si>
  <si>
    <t>104.</t>
  </si>
  <si>
    <t>404.</t>
  </si>
  <si>
    <t>105.</t>
  </si>
  <si>
    <t>405.</t>
  </si>
  <si>
    <t xml:space="preserve">                Adjustments For Items Paid By Seller in advance</t>
  </si>
  <si>
    <t xml:space="preserve">                  Adjustments For Items Paid By Seller in advance</t>
  </si>
  <si>
    <t>106.</t>
  </si>
  <si>
    <t>City/Summer Taxes</t>
  </si>
  <si>
    <t>to</t>
  </si>
  <si>
    <t>406.</t>
  </si>
  <si>
    <t>107.</t>
  </si>
  <si>
    <t>County Taxes</t>
  </si>
  <si>
    <t>407.</t>
  </si>
  <si>
    <t>108.</t>
  </si>
  <si>
    <t>Assessments</t>
  </si>
  <si>
    <t>408.</t>
  </si>
  <si>
    <t>109.</t>
  </si>
  <si>
    <t>409.</t>
  </si>
  <si>
    <t>110.</t>
  </si>
  <si>
    <t>410.</t>
  </si>
  <si>
    <t>111.</t>
  </si>
  <si>
    <t>411.</t>
  </si>
  <si>
    <t>112.</t>
  </si>
  <si>
    <t>412.</t>
  </si>
  <si>
    <t>120.</t>
  </si>
  <si>
    <t>420.</t>
  </si>
  <si>
    <t>200.</t>
  </si>
  <si>
    <t>AMOUNTS PAID BY OR IN BEHALF OF BORROWER:</t>
  </si>
  <si>
    <t>500.</t>
  </si>
  <si>
    <t>REDUCTIONS IN AMOUNT DUE TO SELLER:</t>
  </si>
  <si>
    <t>201.</t>
  </si>
  <si>
    <t>Deposit or earnest money</t>
  </si>
  <si>
    <t>501.</t>
  </si>
  <si>
    <t>Excess Deposit (See Instructions)</t>
  </si>
  <si>
    <t>202.</t>
  </si>
  <si>
    <t>Principal Amount of New Loan(s)</t>
  </si>
  <si>
    <t>502.</t>
  </si>
  <si>
    <t>Settlement Charges to Seller (Line 1400)</t>
  </si>
  <si>
    <t>203.</t>
  </si>
  <si>
    <t>Existing loan(s) taken subject to</t>
  </si>
  <si>
    <t>503.</t>
  </si>
  <si>
    <t>Existing loan(s) taken Subject to</t>
  </si>
  <si>
    <t>204.</t>
  </si>
  <si>
    <t>504.</t>
  </si>
  <si>
    <t>Payoff to 1st Mortgage Company</t>
  </si>
  <si>
    <t>205.</t>
  </si>
  <si>
    <t>505.</t>
  </si>
  <si>
    <t>Payoff to 2nd Mortgage Company</t>
  </si>
  <si>
    <t>206.</t>
  </si>
  <si>
    <t>506.</t>
  </si>
  <si>
    <t>207.</t>
  </si>
  <si>
    <t>Seller Concession</t>
  </si>
  <si>
    <t>507.</t>
  </si>
  <si>
    <t>Seller Concessions</t>
  </si>
  <si>
    <t>208.</t>
  </si>
  <si>
    <t>508.</t>
  </si>
  <si>
    <t>Water Escrow</t>
  </si>
  <si>
    <t>209.</t>
  </si>
  <si>
    <t>509.</t>
  </si>
  <si>
    <t xml:space="preserve">                     Adjustments For Items Unpaid By Seller</t>
  </si>
  <si>
    <t xml:space="preserve">                        Adjustments For Items Unpaid By Seller </t>
  </si>
  <si>
    <t>210.</t>
  </si>
  <si>
    <t>510.</t>
  </si>
  <si>
    <t>211.</t>
  </si>
  <si>
    <t>511.</t>
  </si>
  <si>
    <t>212.</t>
  </si>
  <si>
    <t>512.</t>
  </si>
  <si>
    <t>213.</t>
  </si>
  <si>
    <t>513.</t>
  </si>
  <si>
    <t>214.</t>
  </si>
  <si>
    <t>514.</t>
  </si>
  <si>
    <t>Winter 07 Taxes</t>
  </si>
  <si>
    <t>215.</t>
  </si>
  <si>
    <t>515.</t>
  </si>
  <si>
    <t>Summer 07 Taxes</t>
  </si>
  <si>
    <t>216.</t>
  </si>
  <si>
    <t>516.</t>
  </si>
  <si>
    <t>Association Dues</t>
  </si>
  <si>
    <t>217.</t>
  </si>
  <si>
    <t>517.</t>
  </si>
  <si>
    <t>Contractor Lien</t>
  </si>
  <si>
    <t>218.</t>
  </si>
  <si>
    <t>518.</t>
  </si>
  <si>
    <t>219.</t>
  </si>
  <si>
    <t>519.</t>
  </si>
  <si>
    <t>220.</t>
  </si>
  <si>
    <t>TOTAL PAID BY/FOR BORROWER</t>
  </si>
  <si>
    <t>520.</t>
  </si>
  <si>
    <t>TOTAL REDUCTION AMOUNT DUE SELLER:</t>
  </si>
  <si>
    <t>300.</t>
  </si>
  <si>
    <t>CASH AT SETTLEMENT FROM/TO BORROWER:</t>
  </si>
  <si>
    <t>600.</t>
  </si>
  <si>
    <t>CASH AT SETTLEMENT TO/FROM SELLER:</t>
  </si>
  <si>
    <t>301.</t>
  </si>
  <si>
    <t>Gross Amount Due From Borrower (Line 120)</t>
  </si>
  <si>
    <t>601.</t>
  </si>
  <si>
    <t>Gross Amount Due to Seller (Line 420)</t>
  </si>
  <si>
    <t>302.</t>
  </si>
  <si>
    <t>Less Amount Paid By/For Borrower (Line 220)</t>
  </si>
  <si>
    <t>602.</t>
  </si>
  <si>
    <t>Less Reductions Due Seller (Line 520)</t>
  </si>
  <si>
    <t>303.</t>
  </si>
  <si>
    <t>CASH (     FROM)  (      TO) BORROWER</t>
  </si>
  <si>
    <t>603.</t>
  </si>
  <si>
    <t>CASH (    TO)  ( X   FROM) SELLER:</t>
  </si>
  <si>
    <t>The undersigned hereby acknowledge receipt of a completed copy of pages 1&amp;2 of this statement &amp; any attachments referred to herein.</t>
  </si>
  <si>
    <t>I HAVE CAREFULLY REVIEWED THE HUD-1 SETTLEMENT STATEMENT AND TO THE BEST OF MY KNOWLEDGE AND BELIEF, IT IS A TRUE AND</t>
  </si>
  <si>
    <t>ACCURATE STATEMENT OF ALL RECEIPTS AND DISBURSEMENTS MADE ON MY ACCOUNT OR BY ME IN THIS TRANSACTION. I FURTHER CERTIFY</t>
  </si>
  <si>
    <t>THAT I HAVE RECEIVED A COPY OF THE HUD-1 SETTLEMENT STATEMENT.</t>
  </si>
  <si>
    <t>Borrower</t>
  </si>
  <si>
    <t>Seller</t>
  </si>
  <si>
    <t xml:space="preserve">TO THE BEST OF MY KNOWLEDGE, THE HUD-1 SETTLEMENT STATEMENT WHICH I HAVE PREPARED IS A TRUE AND ACCURATE ACCOUNT OF THE </t>
  </si>
  <si>
    <t>FUNDS WHICH WERE RECEIVED AND HAVE BEEN OR WILL BE DISBURSED BY THE UNDERSIGNED AS A PART OF THE SETTLEMENT OF THIS</t>
  </si>
  <si>
    <t>TRANSACTION.</t>
  </si>
  <si>
    <t>Settlement Agent</t>
  </si>
  <si>
    <t>WARNING:  IT IS A CRIME TO KNOWINGLY MAKE FALSE STATEMENTS TO THE UNITED STATES ON THIS OR ANY SIMILAR FORM. PENALTIES UPON</t>
  </si>
  <si>
    <t>CONVICTION CAN INCLUDE A FINE AND IMPRISONMENT.  FOR DETAILS SEE:  TITLE 18 U.S. CODE SECTION 1001 &amp; SECTION 1010.</t>
  </si>
  <si>
    <t>L.  SETTLEMENT CHARGES</t>
  </si>
  <si>
    <t>700.</t>
  </si>
  <si>
    <t xml:space="preserve">TOTAL COMMISSION Based on Price           </t>
  </si>
  <si>
    <t>$</t>
  </si>
  <si>
    <t xml:space="preserve">       PAID FROM</t>
  </si>
  <si>
    <t xml:space="preserve">      PAID FROM</t>
  </si>
  <si>
    <t xml:space="preserve">     Division of Commission (line 700) as Follows:</t>
  </si>
  <si>
    <t xml:space="preserve">     BORROWER'S</t>
  </si>
  <si>
    <t xml:space="preserve">        SELLER'S</t>
  </si>
  <si>
    <t>701.</t>
  </si>
  <si>
    <t xml:space="preserve">         FUNDS AT</t>
  </si>
  <si>
    <t xml:space="preserve">       FUNDS AT</t>
  </si>
  <si>
    <t>702.</t>
  </si>
  <si>
    <t xml:space="preserve">      SETTLEMENT</t>
  </si>
  <si>
    <t xml:space="preserve">    SETTLEMENT</t>
  </si>
  <si>
    <t>703.</t>
  </si>
  <si>
    <t>Commission Paid at Settlement</t>
  </si>
  <si>
    <t>704.</t>
  </si>
  <si>
    <t>Broker Processing</t>
  </si>
  <si>
    <t>800.</t>
  </si>
  <si>
    <t>ITEMS PAYABLE IN CONNECTION WITH LOAN</t>
  </si>
  <si>
    <t>Buyer</t>
  </si>
  <si>
    <t>Included in APR</t>
  </si>
  <si>
    <t>Included in HOEPA</t>
  </si>
  <si>
    <t>801.</t>
  </si>
  <si>
    <t>Loan Origination Fee</t>
  </si>
  <si>
    <t>%</t>
  </si>
  <si>
    <t>Lender</t>
  </si>
  <si>
    <t>802.</t>
  </si>
  <si>
    <t>Loan Discount</t>
  </si>
  <si>
    <t>803.</t>
  </si>
  <si>
    <t>Appraisal</t>
  </si>
  <si>
    <t>Mortgage Broker</t>
  </si>
  <si>
    <t>804.</t>
  </si>
  <si>
    <t>Credit Report</t>
  </si>
  <si>
    <t>805.</t>
  </si>
  <si>
    <t>Flood Fees</t>
  </si>
  <si>
    <t>806.</t>
  </si>
  <si>
    <t>Tax Service Fee</t>
  </si>
  <si>
    <t>807.</t>
  </si>
  <si>
    <t>Underwriting Fee</t>
  </si>
  <si>
    <t>808.</t>
  </si>
  <si>
    <t>Processing Fee</t>
  </si>
  <si>
    <t>809.</t>
  </si>
  <si>
    <t>Doc Preparation</t>
  </si>
  <si>
    <t>810.</t>
  </si>
  <si>
    <t>Application Fee</t>
  </si>
  <si>
    <t>811.</t>
  </si>
  <si>
    <t>Deposit</t>
  </si>
  <si>
    <t>900.</t>
  </si>
  <si>
    <t>ITEMS REQUIRED BY LENDER TO BE PAID IN ADVANCE</t>
  </si>
  <si>
    <t>901.</t>
  </si>
  <si>
    <t xml:space="preserve">Interest From </t>
  </si>
  <si>
    <t>days</t>
  </si>
  <si>
    <t>902.</t>
  </si>
  <si>
    <t>Mortgage Insurance Premium for           months to</t>
  </si>
  <si>
    <t>903.</t>
  </si>
  <si>
    <t>Hazard Insurance Premium for                 years to</t>
  </si>
  <si>
    <t>904.</t>
  </si>
  <si>
    <t>MIP Credit</t>
  </si>
  <si>
    <t>905.</t>
  </si>
  <si>
    <t>1000.</t>
  </si>
  <si>
    <t>RESERVES DEPOSITED WITH LENDER</t>
  </si>
  <si>
    <t>Hazard Insurance</t>
  </si>
  <si>
    <t>@</t>
  </si>
  <si>
    <t>per</t>
  </si>
  <si>
    <t>1001.</t>
  </si>
  <si>
    <t xml:space="preserve">Mortgage Insurance </t>
  </si>
  <si>
    <t>1002.</t>
  </si>
  <si>
    <t>1003.</t>
  </si>
  <si>
    <t>1004.</t>
  </si>
  <si>
    <t>1005.</t>
  </si>
  <si>
    <t>Flood Insurance</t>
  </si>
  <si>
    <t>1006.</t>
  </si>
  <si>
    <t>School Taxes</t>
  </si>
  <si>
    <t>1007.</t>
  </si>
  <si>
    <t>Aggregate Adjustment</t>
  </si>
  <si>
    <t>1008.</t>
  </si>
  <si>
    <t>Payoffs</t>
  </si>
  <si>
    <t>1100.</t>
  </si>
  <si>
    <t>TITLE CHARGES</t>
  </si>
  <si>
    <t>1101.</t>
  </si>
  <si>
    <t>Settlement or Closing Fee</t>
  </si>
  <si>
    <t>Other</t>
  </si>
  <si>
    <t>1102.</t>
  </si>
  <si>
    <t>Title Search</t>
  </si>
  <si>
    <t>1103.</t>
  </si>
  <si>
    <t>Title Examination</t>
  </si>
  <si>
    <t>1104.</t>
  </si>
  <si>
    <t>Title Insurance Binder</t>
  </si>
  <si>
    <t>1105.</t>
  </si>
  <si>
    <t>Document Preparation</t>
  </si>
  <si>
    <t>1106.</t>
  </si>
  <si>
    <t>Notary Fees</t>
  </si>
  <si>
    <t>1107.</t>
  </si>
  <si>
    <t>Attorney's Fees</t>
  </si>
  <si>
    <t xml:space="preserve">          (includes above item numbers:</t>
  </si>
  <si>
    <t>1108.</t>
  </si>
  <si>
    <t>Title Insurance</t>
  </si>
  <si>
    <t>1109.</t>
  </si>
  <si>
    <t>Lender's Coverage</t>
  </si>
  <si>
    <t>1110.</t>
  </si>
  <si>
    <t>Owner's Coverage</t>
  </si>
  <si>
    <t>1111.</t>
  </si>
  <si>
    <t xml:space="preserve">Endorsements </t>
  </si>
  <si>
    <t>1112.</t>
  </si>
  <si>
    <t>Record Service Fee</t>
  </si>
  <si>
    <t>1113.</t>
  </si>
  <si>
    <t>Alta Forms</t>
  </si>
  <si>
    <t>1114.</t>
  </si>
  <si>
    <t>FL Forms</t>
  </si>
  <si>
    <t>1115.</t>
  </si>
  <si>
    <t>Signing Fee</t>
  </si>
  <si>
    <t>1116.</t>
  </si>
  <si>
    <t>Courier/Wire/Shipping/Email Fee</t>
  </si>
  <si>
    <t>1117.</t>
  </si>
  <si>
    <t>Escrow Service Fee</t>
  </si>
  <si>
    <t>1118.</t>
  </si>
  <si>
    <t>Closing Agent Reg Z Fees</t>
  </si>
  <si>
    <t>1200.</t>
  </si>
  <si>
    <t>GOVERNMENT RECORDING AND TRANSFER CHARGES</t>
  </si>
  <si>
    <t>1201.</t>
  </si>
  <si>
    <t>Recording Fees:    Deed     $</t>
  </si>
  <si>
    <t>;</t>
  </si>
  <si>
    <t>Mortgage   $</t>
  </si>
  <si>
    <t>Releases   $</t>
  </si>
  <si>
    <t>1202.</t>
  </si>
  <si>
    <t xml:space="preserve">City/County Tax/Stamps: </t>
  </si>
  <si>
    <t>Revenue Stamps</t>
  </si>
  <si>
    <t>; Mortgage</t>
  </si>
  <si>
    <t>1203.</t>
  </si>
  <si>
    <t>State Tax/Stamps:</t>
  </si>
  <si>
    <t>1204.</t>
  </si>
  <si>
    <t>Intangibles</t>
  </si>
  <si>
    <t>1205.</t>
  </si>
  <si>
    <t>Quit Claim Deed</t>
  </si>
  <si>
    <t>1300.</t>
  </si>
  <si>
    <t>ADDITIONAL SETTLEMENT CHARGES</t>
  </si>
  <si>
    <t>1301.</t>
  </si>
  <si>
    <t>Survey</t>
  </si>
  <si>
    <t>1302.</t>
  </si>
  <si>
    <t>Maintenance Fee</t>
  </si>
  <si>
    <t>1303.</t>
  </si>
  <si>
    <t xml:space="preserve">to </t>
  </si>
  <si>
    <t>1304.</t>
  </si>
  <si>
    <t>Doc Scan/Storage</t>
  </si>
  <si>
    <t>1305.</t>
  </si>
  <si>
    <t>Satisfaction Fee</t>
  </si>
  <si>
    <t>1400.</t>
  </si>
  <si>
    <t>TOTAL SETTLEMENT CHARGES (Enter on Lines 103, Section J and 502, Section K)</t>
  </si>
  <si>
    <t>Check (POC, 3rd Party, Addendums, Reg Zs)</t>
  </si>
  <si>
    <r>
      <t xml:space="preserve"> 1.     FHA            2.     FmHA          3.  </t>
    </r>
    <r>
      <rPr>
        <b/>
        <sz val="8"/>
        <rFont val="Arial"/>
        <family val="2"/>
      </rPr>
      <t>X</t>
    </r>
    <r>
      <rPr>
        <sz val="6"/>
        <rFont val="Arial"/>
        <family val="0"/>
      </rPr>
      <t xml:space="preserve">  CONV. UNINS.          4.     VA          5.     CONV. INS.</t>
    </r>
  </si>
  <si>
    <r>
      <t xml:space="preserve">NOTE:   </t>
    </r>
    <r>
      <rPr>
        <i/>
        <sz val="6"/>
        <rFont val="Arial"/>
        <family val="2"/>
      </rPr>
      <t xml:space="preserve"> This form is furnished to give you a statement of actual settlement costs. Amounts paid to and by the settlement agent are shown.</t>
    </r>
  </si>
  <si>
    <t>Here is a reminder regarding the process:</t>
  </si>
  <si>
    <t>INSTRUCTIONS:</t>
  </si>
  <si>
    <t xml:space="preserve">2. If there is no drop down box for N/A, just leave the box blank.  For example, if there is no Co-borrower, leave the box blank. </t>
  </si>
  <si>
    <t xml:space="preserve">3. Please do NOT type in ALL CAPS. </t>
  </si>
  <si>
    <t>Questionaire?</t>
  </si>
  <si>
    <t>Client/Contract</t>
  </si>
  <si>
    <t>Client Phone Number (only need to provide if your client is to be called by attorney)</t>
  </si>
  <si>
    <t>contact@freemortgageaudit.net</t>
  </si>
  <si>
    <t xml:space="preserve">      If you have any questions, just email -- </t>
  </si>
  <si>
    <r>
      <t>1. For every file, please first look for the HUD1 (or GFE), Note (and Rider if applicable – you will know if there is a rider by reading the 1</t>
    </r>
    <r>
      <rPr>
        <vertAlign val="superscript"/>
        <sz val="12"/>
        <rFont val="Trebuchet MS"/>
        <family val="2"/>
      </rPr>
      <t>st</t>
    </r>
    <r>
      <rPr>
        <sz val="12"/>
        <rFont val="Trebuchet MS"/>
        <family val="2"/>
      </rPr>
      <t xml:space="preserve"> page of the mortgage deed – the note rider box will have an X in it), and Truth and Lending</t>
    </r>
    <r>
      <rPr>
        <b/>
        <sz val="12"/>
        <rFont val="Trebuchet MS"/>
        <family val="2"/>
      </rPr>
      <t>.</t>
    </r>
    <r>
      <rPr>
        <b/>
        <sz val="12"/>
        <color indexed="18"/>
        <rFont val="Trebuchet MS"/>
        <family val="2"/>
      </rPr>
      <t xml:space="preserve">  </t>
    </r>
    <r>
      <rPr>
        <b/>
        <u val="single"/>
        <sz val="12"/>
        <color indexed="10"/>
        <rFont val="Trebuchet MS"/>
        <family val="2"/>
      </rPr>
      <t>If you do not see ALL pages of these documents, you may need to ask the client to call the title company!</t>
    </r>
    <r>
      <rPr>
        <sz val="12"/>
        <rFont val="Trebuchet MS"/>
        <family val="2"/>
      </rPr>
      <t xml:space="preserve"> </t>
    </r>
  </si>
  <si>
    <t>Bait &amp; Switch – e.g., borrower initially offered lower rate than final Note.</t>
  </si>
  <si>
    <t>If a refinance, did it occur within 3 years of the last refinance?</t>
  </si>
  <si>
    <t>Did the borrower make any additional principal payments?</t>
  </si>
  <si>
    <t>Other Considerations</t>
  </si>
  <si>
    <t>Include Borrower's Social Security Number (Securitization Audit Clients Only)</t>
  </si>
  <si>
    <t>Solicitation for Refinance (Was the borrower solicited?)</t>
  </si>
  <si>
    <r>
      <t xml:space="preserve">Here are </t>
    </r>
    <r>
      <rPr>
        <b/>
        <u val="single"/>
        <sz val="12"/>
        <color indexed="8"/>
        <rFont val="Trebuchet MS"/>
        <family val="2"/>
      </rPr>
      <t>2 short videos</t>
    </r>
    <r>
      <rPr>
        <sz val="12"/>
        <color indexed="8"/>
        <rFont val="Trebuchet MS"/>
        <family val="2"/>
      </rPr>
      <t xml:space="preserve"> with simple instructions on completing the form:</t>
    </r>
  </si>
  <si>
    <t>Video 1 - The Note</t>
  </si>
  <si>
    <t>Video 2 - HUD1 and 1003 Application</t>
  </si>
  <si>
    <t>Customer Agreement/Questionnaire</t>
  </si>
  <si>
    <t>Final TILA</t>
  </si>
  <si>
    <t>Right To Cancel and Misc. Disclosures</t>
  </si>
  <si>
    <t>813-445-5004</t>
  </si>
  <si>
    <t>No videos are presently available for the Sections below, but most of the information can easily be found on the documents.  If you need a short tutorial for a section, call</t>
  </si>
  <si>
    <t>Escrow Statement/Mortgage Statement (Hint:  The "lowest" value on the right column of the Escrow Statement is the cushion amount.)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</si>
</sst>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"/>
    <numFmt numFmtId="169" formatCode="0.0000"/>
    <numFmt numFmtId="170" formatCode="0.000"/>
    <numFmt numFmtId="171" formatCode="&quot;$&quot;#,##0"/>
    <numFmt numFmtId="172" formatCode="0.00000"/>
    <numFmt numFmtId="173" formatCode="0.0000%"/>
    <numFmt numFmtId="174" formatCode="_(* #,##0.000_);_(* \(#,##0.000\);_(* &quot;-&quot;???_);_(@_)"/>
    <numFmt numFmtId="175" formatCode="_(* #,##0.000_);_(* \(#,##0.000\);_(* &quot;-&quot;??_);_(@_)"/>
    <numFmt numFmtId="176" formatCode="_(* #,##0.0000_);_(* \(#,##0.0000\);_(* &quot;-&quot;??_);_(@_)"/>
    <numFmt numFmtId="177" formatCode="m/d/yy;@"/>
    <numFmt numFmtId="178" formatCode="mm/dd/yy"/>
    <numFmt numFmtId="179" formatCode="#,##0.0000"/>
    <numFmt numFmtId="180" formatCode="0.0"/>
    <numFmt numFmtId="181" formatCode="_(* #,##0.0_);_(* \(#,##0.0\);_(* &quot;-&quot;??_);_(@_)"/>
    <numFmt numFmtId="182" formatCode="#,##0.00000"/>
    <numFmt numFmtId="183" formatCode="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_);_(@_)"/>
    <numFmt numFmtId="189" formatCode="[$-409]dddd\,\ mmmm\ dd\,\ yyyy"/>
    <numFmt numFmtId="190" formatCode="_(&quot;$&quot;* #,##0.00000_);_(&quot;$&quot;* \(#,##0.00000\);_(&quot;$&quot;* &quot;-&quot;?????_);_(@_)"/>
    <numFmt numFmtId="191" formatCode="_(* #,##0.0000_);_(* \(#,##0.0000\);_(* &quot;-&quot;????_);_(@_)"/>
    <numFmt numFmtId="192" formatCode="_(* #,##0.00000_);_(* \(#,##0.00000\);_(* &quot;-&quot;??_);_(@_)"/>
    <numFmt numFmtId="193" formatCode="mmm\-yyyy"/>
    <numFmt numFmtId="194" formatCode="0.00000%"/>
    <numFmt numFmtId="195" formatCode="[&lt;=9999999]###\-####;\(###\)\ ###\-####"/>
    <numFmt numFmtId="196" formatCode="&quot;$&quot;#,##0.000_);[Red]\(&quot;$&quot;#,##0.000\)"/>
    <numFmt numFmtId="197" formatCode="&quot;$&quot;#,##0.0000_);[Red]\(&quot;$&quot;#,##0.0000\)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409]mmmm\ d\,\ yyyy;@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###\-###\-####"/>
    <numFmt numFmtId="207" formatCode="_(&quot;$&quot;* #,##0.0_);_(&quot;$&quot;* \(#,##0.0\);_(&quot;$&quot;* &quot;-&quot;??_);_(@_)"/>
    <numFmt numFmtId="208" formatCode="_(&quot;$&quot;* #,##0.00000_);_(&quot;$&quot;* \(#,##0.00000\);_(&quot;$&quot;* &quot;-&quot;??_);_(@_)"/>
    <numFmt numFmtId="209" formatCode="_(&quot;$&quot;* #,##0.000000_);_(&quot;$&quot;* \(#,##0.000000\);_(&quot;$&quot;* &quot;-&quot;??_);_(@_)"/>
    <numFmt numFmtId="210" formatCode="_(&quot;$&quot;* #,##0.0000000_);_(&quot;$&quot;* \(#,##0.0000000\);_(&quot;$&quot;* &quot;-&quot;??_);_(@_)"/>
    <numFmt numFmtId="211" formatCode="_(&quot;$&quot;* #,##0.00000000_);_(&quot;$&quot;* \(#,##0.00000000\);_(&quot;$&quot;* &quot;-&quot;??_);_(@_)"/>
    <numFmt numFmtId="212" formatCode="_(&quot;$&quot;* #,##0.000000000_);_(&quot;$&quot;* \(#,##0.000000000\);_(&quot;$&quot;* &quot;-&quot;??_);_(@_)"/>
    <numFmt numFmtId="213" formatCode="[$-F800]dddd\,\ mmmm\ dd\,\ yyyy"/>
    <numFmt numFmtId="214" formatCode="000\-00\-0000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0"/>
    </font>
    <font>
      <sz val="11"/>
      <name val="Helvetica"/>
      <family val="2"/>
    </font>
    <font>
      <u val="single"/>
      <sz val="11"/>
      <name val="Helvetica"/>
      <family val="2"/>
    </font>
    <font>
      <b/>
      <u val="single"/>
      <sz val="11"/>
      <name val="Helvetica"/>
      <family val="2"/>
    </font>
    <font>
      <b/>
      <sz val="11"/>
      <name val="Helvetica"/>
      <family val="2"/>
    </font>
    <font>
      <b/>
      <u val="single"/>
      <sz val="18"/>
      <name val="Helvetica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0"/>
    </font>
    <font>
      <sz val="8"/>
      <name val="Verdana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4.5"/>
      <name val="Arial"/>
      <family val="0"/>
    </font>
    <font>
      <sz val="5.5"/>
      <name val="Arial"/>
      <family val="0"/>
    </font>
    <font>
      <sz val="6.5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6"/>
      <color indexed="18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2"/>
      <color indexed="12"/>
      <name val="Tahoma"/>
      <family val="2"/>
    </font>
    <font>
      <b/>
      <u val="single"/>
      <sz val="12"/>
      <name val="Trebuchet MS"/>
      <family val="2"/>
    </font>
    <font>
      <b/>
      <u val="single"/>
      <sz val="12"/>
      <color indexed="10"/>
      <name val="Trebuchet MS"/>
      <family val="2"/>
    </font>
    <font>
      <vertAlign val="superscript"/>
      <sz val="12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name val="Arial"/>
      <family val="0"/>
    </font>
    <font>
      <sz val="12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b/>
      <u val="single"/>
      <sz val="11"/>
      <color indexed="12"/>
      <name val="Tahoma"/>
      <family val="2"/>
    </font>
    <font>
      <u val="single"/>
      <sz val="12"/>
      <color indexed="12"/>
      <name val="Trebuchet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43" fontId="4" fillId="0" borderId="0" xfId="42" applyFont="1" applyFill="1" applyBorder="1" applyAlignment="1">
      <alignment horizontal="right" wrapTex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44" fontId="4" fillId="10" borderId="0" xfId="44" applyFont="1" applyFill="1" applyBorder="1" applyAlignment="1">
      <alignment horizontal="right" wrapText="1"/>
    </xf>
    <xf numFmtId="166" fontId="4" fillId="0" borderId="0" xfId="42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8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168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 horizontal="center"/>
    </xf>
    <xf numFmtId="0" fontId="0" fillId="0" borderId="11" xfId="0" applyBorder="1" applyAlignment="1">
      <alignment/>
    </xf>
    <xf numFmtId="0" fontId="3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wrapText="1"/>
    </xf>
    <xf numFmtId="0" fontId="3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6" xfId="0" applyFont="1" applyBorder="1" applyAlignment="1">
      <alignment/>
    </xf>
    <xf numFmtId="0" fontId="34" fillId="0" borderId="0" xfId="0" applyFont="1" applyAlignment="1">
      <alignment horizontal="center"/>
    </xf>
    <xf numFmtId="0" fontId="0" fillId="0" borderId="17" xfId="0" applyBorder="1" applyAlignment="1">
      <alignment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20" xfId="0" applyFont="1" applyBorder="1" applyAlignment="1">
      <alignment/>
    </xf>
    <xf numFmtId="0" fontId="35" fillId="0" borderId="21" xfId="0" applyFont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33" fillId="0" borderId="18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35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3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3" fillId="0" borderId="23" xfId="0" applyFont="1" applyBorder="1" applyAlignment="1">
      <alignment vertical="top"/>
    </xf>
    <xf numFmtId="0" fontId="33" fillId="0" borderId="24" xfId="0" applyFont="1" applyBorder="1" applyAlignment="1">
      <alignment vertical="top"/>
    </xf>
    <xf numFmtId="0" fontId="33" fillId="0" borderId="24" xfId="0" applyFont="1" applyBorder="1" applyAlignment="1">
      <alignment/>
    </xf>
    <xf numFmtId="0" fontId="33" fillId="0" borderId="24" xfId="0" applyFont="1" applyFill="1" applyBorder="1" applyAlignment="1">
      <alignment/>
    </xf>
    <xf numFmtId="0" fontId="33" fillId="0" borderId="25" xfId="0" applyFont="1" applyBorder="1" applyAlignment="1">
      <alignment/>
    </xf>
    <xf numFmtId="0" fontId="33" fillId="0" borderId="21" xfId="0" applyFont="1" applyBorder="1" applyAlignment="1">
      <alignment horizontal="left" vertical="center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1" xfId="0" applyFont="1" applyBorder="1" applyAlignment="1">
      <alignment/>
    </xf>
    <xf numFmtId="0" fontId="36" fillId="0" borderId="0" xfId="0" applyFont="1" applyFill="1" applyBorder="1" applyAlignment="1">
      <alignment vertical="top"/>
    </xf>
    <xf numFmtId="168" fontId="0" fillId="0" borderId="26" xfId="0" applyNumberFormat="1" applyBorder="1" applyAlignment="1">
      <alignment/>
    </xf>
    <xf numFmtId="0" fontId="37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38" fillId="0" borderId="15" xfId="0" applyFont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30" xfId="0" applyFont="1" applyBorder="1" applyAlignment="1">
      <alignment horizontal="left" vertical="center"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 vertical="center"/>
    </xf>
    <xf numFmtId="0" fontId="33" fillId="0" borderId="28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26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29" xfId="0" applyFont="1" applyFill="1" applyBorder="1" applyAlignment="1">
      <alignment/>
    </xf>
    <xf numFmtId="0" fontId="33" fillId="0" borderId="3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Alignment="1">
      <alignment/>
    </xf>
    <xf numFmtId="0" fontId="33" fillId="0" borderId="33" xfId="0" applyFont="1" applyFill="1" applyBorder="1" applyAlignment="1">
      <alignment/>
    </xf>
    <xf numFmtId="177" fontId="33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33" fillId="0" borderId="24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Border="1" applyAlignment="1">
      <alignment/>
    </xf>
    <xf numFmtId="0" fontId="40" fillId="0" borderId="38" xfId="0" applyFont="1" applyBorder="1" applyAlignment="1">
      <alignment vertical="center"/>
    </xf>
    <xf numFmtId="0" fontId="41" fillId="0" borderId="38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7" xfId="0" applyFont="1" applyBorder="1" applyAlignment="1">
      <alignment/>
    </xf>
    <xf numFmtId="0" fontId="0" fillId="0" borderId="38" xfId="0" applyBorder="1" applyAlignment="1">
      <alignment/>
    </xf>
    <xf numFmtId="0" fontId="41" fillId="0" borderId="38" xfId="0" applyFont="1" applyFill="1" applyBorder="1" applyAlignment="1">
      <alignment/>
    </xf>
    <xf numFmtId="0" fontId="0" fillId="0" borderId="39" xfId="0" applyBorder="1" applyAlignment="1">
      <alignment/>
    </xf>
    <xf numFmtId="49" fontId="42" fillId="0" borderId="13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Alignment="1">
      <alignment/>
    </xf>
    <xf numFmtId="0" fontId="41" fillId="0" borderId="14" xfId="0" applyFont="1" applyFill="1" applyBorder="1" applyAlignment="1">
      <alignment/>
    </xf>
    <xf numFmtId="49" fontId="33" fillId="0" borderId="41" xfId="0" applyNumberFormat="1" applyFont="1" applyBorder="1" applyAlignment="1">
      <alignment horizontal="right"/>
    </xf>
    <xf numFmtId="49" fontId="33" fillId="0" borderId="18" xfId="0" applyNumberFormat="1" applyFont="1" applyBorder="1" applyAlignment="1">
      <alignment horizontal="center"/>
    </xf>
    <xf numFmtId="0" fontId="33" fillId="0" borderId="19" xfId="0" applyFont="1" applyBorder="1" applyAlignment="1">
      <alignment/>
    </xf>
    <xf numFmtId="8" fontId="33" fillId="0" borderId="42" xfId="0" applyNumberFormat="1" applyFont="1" applyBorder="1" applyAlignment="1">
      <alignment/>
    </xf>
    <xf numFmtId="0" fontId="41" fillId="0" borderId="19" xfId="0" applyFont="1" applyFill="1" applyBorder="1" applyAlignment="1">
      <alignment/>
    </xf>
    <xf numFmtId="8" fontId="33" fillId="0" borderId="20" xfId="0" applyNumberFormat="1" applyFont="1" applyBorder="1" applyAlignment="1">
      <alignment horizontal="right" vertical="center"/>
    </xf>
    <xf numFmtId="0" fontId="33" fillId="0" borderId="19" xfId="0" applyFont="1" applyFill="1" applyBorder="1" applyAlignment="1">
      <alignment/>
    </xf>
    <xf numFmtId="44" fontId="33" fillId="0" borderId="42" xfId="0" applyNumberFormat="1" applyFont="1" applyBorder="1" applyAlignment="1">
      <alignment/>
    </xf>
    <xf numFmtId="0" fontId="36" fillId="0" borderId="19" xfId="0" applyFont="1" applyBorder="1" applyAlignment="1">
      <alignment/>
    </xf>
    <xf numFmtId="8" fontId="33" fillId="0" borderId="20" xfId="0" applyNumberFormat="1" applyFont="1" applyBorder="1" applyAlignment="1">
      <alignment/>
    </xf>
    <xf numFmtId="8" fontId="28" fillId="0" borderId="0" xfId="0" applyNumberFormat="1" applyFont="1" applyAlignment="1">
      <alignment/>
    </xf>
    <xf numFmtId="49" fontId="33" fillId="0" borderId="43" xfId="0" applyNumberFormat="1" applyFont="1" applyBorder="1" applyAlignment="1">
      <alignment horizontal="center"/>
    </xf>
    <xf numFmtId="0" fontId="33" fillId="0" borderId="44" xfId="0" applyFont="1" applyBorder="1" applyAlignment="1">
      <alignment/>
    </xf>
    <xf numFmtId="8" fontId="33" fillId="0" borderId="45" xfId="0" applyNumberFormat="1" applyFont="1" applyBorder="1" applyAlignment="1">
      <alignment/>
    </xf>
    <xf numFmtId="0" fontId="41" fillId="0" borderId="44" xfId="0" applyFont="1" applyFill="1" applyBorder="1" applyAlignment="1">
      <alignment/>
    </xf>
    <xf numFmtId="8" fontId="33" fillId="0" borderId="46" xfId="0" applyNumberFormat="1" applyFont="1" applyBorder="1" applyAlignment="1">
      <alignment horizontal="right" vertical="center"/>
    </xf>
    <xf numFmtId="49" fontId="33" fillId="0" borderId="37" xfId="0" applyNumberFormat="1" applyFont="1" applyBorder="1" applyAlignment="1">
      <alignment horizontal="center" vertical="center"/>
    </xf>
    <xf numFmtId="0" fontId="36" fillId="0" borderId="38" xfId="0" applyFont="1" applyBorder="1" applyAlignment="1">
      <alignment vertical="center"/>
    </xf>
    <xf numFmtId="0" fontId="33" fillId="0" borderId="38" xfId="0" applyFont="1" applyBorder="1" applyAlignment="1">
      <alignment vertical="center"/>
    </xf>
    <xf numFmtId="8" fontId="33" fillId="0" borderId="47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41" fillId="0" borderId="38" xfId="0" applyFont="1" applyFill="1" applyBorder="1" applyAlignment="1">
      <alignment vertical="center"/>
    </xf>
    <xf numFmtId="8" fontId="33" fillId="0" borderId="3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8" fontId="33" fillId="0" borderId="40" xfId="0" applyNumberFormat="1" applyFont="1" applyBorder="1" applyAlignment="1">
      <alignment/>
    </xf>
    <xf numFmtId="8" fontId="33" fillId="0" borderId="41" xfId="0" applyNumberFormat="1" applyFont="1" applyBorder="1" applyAlignment="1">
      <alignment horizontal="right" vertical="center"/>
    </xf>
    <xf numFmtId="164" fontId="33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49" fontId="33" fillId="0" borderId="19" xfId="0" applyNumberFormat="1" applyFont="1" applyBorder="1" applyAlignment="1">
      <alignment/>
    </xf>
    <xf numFmtId="49" fontId="33" fillId="0" borderId="19" xfId="0" applyNumberFormat="1" applyFont="1" applyFill="1" applyBorder="1" applyAlignment="1">
      <alignment/>
    </xf>
    <xf numFmtId="49" fontId="33" fillId="0" borderId="19" xfId="0" applyNumberFormat="1" applyFont="1" applyBorder="1" applyAlignment="1">
      <alignment/>
    </xf>
    <xf numFmtId="49" fontId="33" fillId="0" borderId="27" xfId="0" applyNumberFormat="1" applyFont="1" applyBorder="1" applyAlignment="1">
      <alignment horizontal="center"/>
    </xf>
    <xf numFmtId="8" fontId="33" fillId="0" borderId="48" xfId="0" applyNumberFormat="1" applyFont="1" applyBorder="1" applyAlignment="1">
      <alignment/>
    </xf>
    <xf numFmtId="0" fontId="33" fillId="0" borderId="38" xfId="0" applyFont="1" applyBorder="1" applyAlignment="1">
      <alignment/>
    </xf>
    <xf numFmtId="49" fontId="42" fillId="0" borderId="26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49" fontId="33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1" fillId="0" borderId="0" xfId="0" applyFont="1" applyFill="1" applyBorder="1" applyAlignment="1">
      <alignment/>
    </xf>
    <xf numFmtId="0" fontId="40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41" fillId="0" borderId="15" xfId="0" applyFont="1" applyFill="1" applyBorder="1" applyAlignment="1">
      <alignment/>
    </xf>
    <xf numFmtId="0" fontId="43" fillId="0" borderId="0" xfId="0" applyFont="1" applyBorder="1" applyAlignment="1">
      <alignment horizontal="right"/>
    </xf>
    <xf numFmtId="0" fontId="35" fillId="0" borderId="38" xfId="0" applyFont="1" applyBorder="1" applyAlignment="1">
      <alignment/>
    </xf>
    <xf numFmtId="49" fontId="33" fillId="0" borderId="38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168" fontId="33" fillId="0" borderId="14" xfId="0" applyNumberFormat="1" applyFont="1" applyBorder="1" applyAlignment="1">
      <alignment vertical="center"/>
    </xf>
    <xf numFmtId="164" fontId="33" fillId="0" borderId="14" xfId="0" applyNumberFormat="1" applyFont="1" applyBorder="1" applyAlignment="1">
      <alignment vertical="center"/>
    </xf>
    <xf numFmtId="8" fontId="33" fillId="0" borderId="14" xfId="0" applyNumberFormat="1" applyFont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43" fillId="0" borderId="21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8" fontId="33" fillId="0" borderId="19" xfId="0" applyNumberFormat="1" applyFont="1" applyBorder="1" applyAlignment="1">
      <alignment/>
    </xf>
    <xf numFmtId="0" fontId="43" fillId="0" borderId="23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3" xfId="0" applyFont="1" applyBorder="1" applyAlignment="1">
      <alignment vertical="center"/>
    </xf>
    <xf numFmtId="44" fontId="0" fillId="0" borderId="16" xfId="44" applyFill="1" applyBorder="1" applyAlignment="1">
      <alignment horizontal="right"/>
    </xf>
    <xf numFmtId="0" fontId="33" fillId="0" borderId="44" xfId="0" applyFont="1" applyBorder="1" applyAlignment="1">
      <alignment horizontal="center"/>
    </xf>
    <xf numFmtId="43" fontId="0" fillId="0" borderId="46" xfId="42" applyFill="1" applyBorder="1" applyAlignment="1">
      <alignment horizontal="right"/>
    </xf>
    <xf numFmtId="49" fontId="42" fillId="0" borderId="37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vertical="center"/>
    </xf>
    <xf numFmtId="43" fontId="33" fillId="0" borderId="39" xfId="42" applyFont="1" applyFill="1" applyBorder="1" applyAlignment="1">
      <alignment horizontal="right"/>
    </xf>
    <xf numFmtId="8" fontId="42" fillId="0" borderId="39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44" fontId="33" fillId="0" borderId="41" xfId="44" applyFont="1" applyFill="1" applyBorder="1" applyAlignment="1">
      <alignment horizontal="right"/>
    </xf>
    <xf numFmtId="8" fontId="42" fillId="0" borderId="41" xfId="0" applyNumberFormat="1" applyFont="1" applyBorder="1" applyAlignment="1">
      <alignment horizontal="center" vertical="center"/>
    </xf>
    <xf numFmtId="43" fontId="33" fillId="0" borderId="20" xfId="42" applyFont="1" applyFill="1" applyBorder="1" applyAlignment="1">
      <alignment horizontal="right"/>
    </xf>
    <xf numFmtId="8" fontId="42" fillId="0" borderId="20" xfId="0" applyNumberFormat="1" applyFont="1" applyBorder="1" applyAlignment="1">
      <alignment horizontal="center" vertical="center"/>
    </xf>
    <xf numFmtId="44" fontId="33" fillId="0" borderId="39" xfId="44" applyFont="1" applyFill="1" applyBorder="1" applyAlignment="1">
      <alignment/>
    </xf>
    <xf numFmtId="43" fontId="33" fillId="0" borderId="46" xfId="42" applyFont="1" applyFill="1" applyBorder="1" applyAlignment="1">
      <alignment horizontal="right"/>
    </xf>
    <xf numFmtId="8" fontId="42" fillId="0" borderId="46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/>
    </xf>
    <xf numFmtId="43" fontId="33" fillId="0" borderId="39" xfId="42" applyFont="1" applyFill="1" applyBorder="1" applyAlignment="1">
      <alignment horizontal="right"/>
    </xf>
    <xf numFmtId="8" fontId="42" fillId="0" borderId="39" xfId="0" applyNumberFormat="1" applyFont="1" applyBorder="1" applyAlignment="1">
      <alignment horizontal="center" vertical="center"/>
    </xf>
    <xf numFmtId="14" fontId="44" fillId="0" borderId="50" xfId="0" applyNumberFormat="1" applyFont="1" applyBorder="1" applyAlignment="1">
      <alignment/>
    </xf>
    <xf numFmtId="14" fontId="44" fillId="0" borderId="50" xfId="0" applyNumberFormat="1" applyFont="1" applyFill="1" applyBorder="1" applyAlignment="1">
      <alignment/>
    </xf>
    <xf numFmtId="44" fontId="33" fillId="0" borderId="14" xfId="44" applyFont="1" applyBorder="1" applyAlignment="1">
      <alignment/>
    </xf>
    <xf numFmtId="166" fontId="33" fillId="0" borderId="14" xfId="42" applyNumberFormat="1" applyFont="1" applyBorder="1" applyAlignment="1">
      <alignment/>
    </xf>
    <xf numFmtId="43" fontId="33" fillId="0" borderId="41" xfId="42" applyFont="1" applyFill="1" applyBorder="1" applyAlignment="1">
      <alignment horizontal="right"/>
    </xf>
    <xf numFmtId="8" fontId="42" fillId="0" borderId="41" xfId="0" applyNumberFormat="1" applyFont="1" applyFill="1" applyBorder="1" applyAlignment="1">
      <alignment horizontal="center" vertical="center"/>
    </xf>
    <xf numFmtId="8" fontId="42" fillId="0" borderId="20" xfId="0" applyNumberFormat="1" applyFont="1" applyFill="1" applyBorder="1" applyAlignment="1">
      <alignment horizontal="center" vertical="center"/>
    </xf>
    <xf numFmtId="0" fontId="42" fillId="0" borderId="44" xfId="0" applyFont="1" applyBorder="1" applyAlignment="1">
      <alignment/>
    </xf>
    <xf numFmtId="8" fontId="42" fillId="0" borderId="51" xfId="0" applyNumberFormat="1" applyFont="1" applyBorder="1" applyAlignment="1">
      <alignment horizontal="center" vertical="center"/>
    </xf>
    <xf numFmtId="43" fontId="33" fillId="0" borderId="17" xfId="42" applyFont="1" applyFill="1" applyBorder="1" applyAlignment="1">
      <alignment horizontal="right"/>
    </xf>
    <xf numFmtId="8" fontId="42" fillId="0" borderId="52" xfId="0" applyNumberFormat="1" applyFont="1" applyBorder="1" applyAlignment="1">
      <alignment horizontal="center" vertical="center"/>
    </xf>
    <xf numFmtId="168" fontId="33" fillId="0" borderId="13" xfId="0" applyNumberFormat="1" applyFont="1" applyBorder="1" applyAlignment="1">
      <alignment horizontal="center"/>
    </xf>
    <xf numFmtId="0" fontId="33" fillId="0" borderId="14" xfId="0" applyFont="1" applyBorder="1" applyAlignment="1">
      <alignment horizontal="right"/>
    </xf>
    <xf numFmtId="43" fontId="42" fillId="0" borderId="20" xfId="42" applyFont="1" applyBorder="1" applyAlignment="1">
      <alignment horizontal="center" vertical="center"/>
    </xf>
    <xf numFmtId="43" fontId="42" fillId="0" borderId="46" xfId="42" applyFont="1" applyBorder="1" applyAlignment="1">
      <alignment horizontal="center" vertical="center"/>
    </xf>
    <xf numFmtId="43" fontId="42" fillId="0" borderId="39" xfId="42" applyFont="1" applyBorder="1" applyAlignment="1">
      <alignment horizontal="center" vertical="center"/>
    </xf>
    <xf numFmtId="43" fontId="42" fillId="0" borderId="41" xfId="42" applyFont="1" applyBorder="1" applyAlignment="1">
      <alignment horizontal="center" vertical="center"/>
    </xf>
    <xf numFmtId="168" fontId="33" fillId="0" borderId="18" xfId="0" applyNumberFormat="1" applyFont="1" applyBorder="1" applyAlignment="1">
      <alignment horizontal="center"/>
    </xf>
    <xf numFmtId="168" fontId="42" fillId="0" borderId="37" xfId="0" applyNumberFormat="1" applyFont="1" applyBorder="1" applyAlignment="1">
      <alignment horizontal="center" vertical="center"/>
    </xf>
    <xf numFmtId="44" fontId="42" fillId="0" borderId="39" xfId="44" applyFont="1" applyBorder="1" applyAlignment="1">
      <alignment horizontal="center" vertical="center"/>
    </xf>
    <xf numFmtId="0" fontId="43" fillId="0" borderId="0" xfId="0" applyFont="1" applyAlignment="1">
      <alignment/>
    </xf>
    <xf numFmtId="0" fontId="33" fillId="0" borderId="0" xfId="0" applyFont="1" applyAlignment="1">
      <alignment horizontal="center"/>
    </xf>
    <xf numFmtId="44" fontId="33" fillId="0" borderId="0" xfId="0" applyNumberFormat="1" applyFont="1" applyFill="1" applyBorder="1" applyAlignment="1">
      <alignment horizontal="center"/>
    </xf>
    <xf numFmtId="44" fontId="33" fillId="0" borderId="0" xfId="0" applyNumberFormat="1" applyFont="1" applyFill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0" xfId="0" applyNumberFormat="1" applyFont="1" applyBorder="1" applyAlignment="1">
      <alignment/>
    </xf>
    <xf numFmtId="0" fontId="3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168" fontId="0" fillId="0" borderId="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53" applyFont="1" applyAlignment="1">
      <alignment/>
    </xf>
    <xf numFmtId="0" fontId="4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48" fillId="0" borderId="0" xfId="0" applyFont="1" applyAlignment="1">
      <alignment/>
    </xf>
    <xf numFmtId="195" fontId="4" fillId="22" borderId="0" xfId="0" applyNumberFormat="1" applyFont="1" applyFill="1" applyBorder="1" applyAlignment="1">
      <alignment horizontal="right" wrapText="1"/>
    </xf>
    <xf numFmtId="0" fontId="4" fillId="4" borderId="0" xfId="0" applyFont="1" applyFill="1" applyBorder="1" applyAlignment="1" applyProtection="1">
      <alignment horizontal="right" wrapText="1"/>
      <protection/>
    </xf>
    <xf numFmtId="0" fontId="4" fillId="22" borderId="0" xfId="0" applyFont="1" applyFill="1" applyBorder="1" applyAlignment="1" applyProtection="1">
      <alignment horizontal="right" wrapText="1"/>
      <protection/>
    </xf>
    <xf numFmtId="0" fontId="4" fillId="22" borderId="0" xfId="0" applyFont="1" applyFill="1" applyBorder="1" applyAlignment="1" applyProtection="1" quotePrefix="1">
      <alignment horizontal="right" wrapText="1"/>
      <protection/>
    </xf>
    <xf numFmtId="14" fontId="4" fillId="22" borderId="0" xfId="0" applyNumberFormat="1" applyFont="1" applyFill="1" applyBorder="1" applyAlignment="1" applyProtection="1">
      <alignment horizontal="right" wrapText="1"/>
      <protection/>
    </xf>
    <xf numFmtId="0" fontId="7" fillId="4" borderId="0" xfId="0" applyFont="1" applyFill="1" applyBorder="1" applyAlignment="1" applyProtection="1">
      <alignment horizontal="right"/>
      <protection/>
    </xf>
    <xf numFmtId="43" fontId="4" fillId="22" borderId="0" xfId="42" applyFont="1" applyFill="1" applyBorder="1" applyAlignment="1" applyProtection="1">
      <alignment horizontal="right" wrapText="1"/>
      <protection/>
    </xf>
    <xf numFmtId="173" fontId="4" fillId="22" borderId="0" xfId="59" applyNumberFormat="1" applyFont="1" applyFill="1" applyBorder="1" applyAlignment="1" applyProtection="1">
      <alignment horizontal="right" wrapText="1"/>
      <protection/>
    </xf>
    <xf numFmtId="9" fontId="4" fillId="22" borderId="0" xfId="59" applyFont="1" applyFill="1" applyBorder="1" applyAlignment="1" applyProtection="1">
      <alignment horizontal="right" wrapText="1"/>
      <protection/>
    </xf>
    <xf numFmtId="44" fontId="4" fillId="22" borderId="0" xfId="44" applyFont="1" applyFill="1" applyBorder="1" applyAlignment="1" applyProtection="1">
      <alignment horizontal="right" wrapText="1"/>
      <protection/>
    </xf>
    <xf numFmtId="175" fontId="4" fillId="22" borderId="0" xfId="42" applyNumberFormat="1" applyFont="1" applyFill="1" applyBorder="1" applyAlignment="1" applyProtection="1">
      <alignment horizontal="right" wrapText="1"/>
      <protection/>
    </xf>
    <xf numFmtId="9" fontId="4" fillId="22" borderId="0" xfId="42" applyNumberFormat="1" applyFont="1" applyFill="1" applyBorder="1" applyAlignment="1" applyProtection="1">
      <alignment horizontal="right" wrapText="1"/>
      <protection/>
    </xf>
    <xf numFmtId="166" fontId="4" fillId="22" borderId="0" xfId="42" applyNumberFormat="1" applyFont="1" applyFill="1" applyBorder="1" applyAlignment="1" applyProtection="1">
      <alignment horizontal="right" wrapText="1"/>
      <protection/>
    </xf>
    <xf numFmtId="0" fontId="4" fillId="4" borderId="0" xfId="0" applyFont="1" applyFill="1" applyBorder="1" applyAlignment="1" applyProtection="1">
      <alignment horizontal="right"/>
      <protection/>
    </xf>
    <xf numFmtId="4" fontId="4" fillId="22" borderId="0" xfId="0" applyNumberFormat="1" applyFont="1" applyFill="1" applyBorder="1" applyAlignment="1" applyProtection="1">
      <alignment horizontal="right" wrapText="1"/>
      <protection/>
    </xf>
    <xf numFmtId="0" fontId="56" fillId="0" borderId="0" xfId="53" applyFont="1" applyAlignment="1">
      <alignment/>
    </xf>
    <xf numFmtId="214" fontId="4" fillId="22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57" fillId="0" borderId="0" xfId="53" applyFont="1" applyAlignment="1">
      <alignment/>
    </xf>
    <xf numFmtId="0" fontId="46" fillId="0" borderId="0" xfId="53" applyFont="1" applyAlignment="1">
      <alignment/>
    </xf>
    <xf numFmtId="44" fontId="33" fillId="0" borderId="18" xfId="44" applyFont="1" applyFill="1" applyBorder="1" applyAlignment="1">
      <alignment horizontal="right"/>
    </xf>
    <xf numFmtId="44" fontId="0" fillId="0" borderId="20" xfId="44" applyFill="1" applyBorder="1" applyAlignment="1">
      <alignment horizontal="right"/>
    </xf>
    <xf numFmtId="43" fontId="33" fillId="0" borderId="43" xfId="42" applyFont="1" applyFill="1" applyBorder="1" applyAlignment="1">
      <alignment horizontal="right"/>
    </xf>
    <xf numFmtId="43" fontId="0" fillId="0" borderId="46" xfId="42" applyFill="1" applyBorder="1" applyAlignment="1">
      <alignment horizontal="right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0" fontId="3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3" fontId="33" fillId="0" borderId="13" xfId="42" applyFont="1" applyFill="1" applyBorder="1" applyAlignment="1" applyProtection="1">
      <alignment horizontal="right"/>
      <protection/>
    </xf>
    <xf numFmtId="43" fontId="33" fillId="0" borderId="41" xfId="42" applyFont="1" applyFill="1" applyBorder="1" applyAlignment="1" applyProtection="1">
      <alignment horizontal="right"/>
      <protection/>
    </xf>
    <xf numFmtId="43" fontId="33" fillId="0" borderId="18" xfId="42" applyFont="1" applyFill="1" applyBorder="1" applyAlignment="1" applyProtection="1">
      <alignment horizontal="right"/>
      <protection/>
    </xf>
    <xf numFmtId="43" fontId="33" fillId="0" borderId="20" xfId="42" applyFont="1" applyFill="1" applyBorder="1" applyAlignment="1" applyProtection="1">
      <alignment horizontal="right"/>
      <protection/>
    </xf>
    <xf numFmtId="43" fontId="33" fillId="0" borderId="43" xfId="42" applyFont="1" applyFill="1" applyBorder="1" applyAlignment="1" applyProtection="1">
      <alignment horizontal="right"/>
      <protection/>
    </xf>
    <xf numFmtId="43" fontId="33" fillId="0" borderId="46" xfId="42" applyFont="1" applyFill="1" applyBorder="1" applyAlignment="1" applyProtection="1">
      <alignment horizontal="right"/>
      <protection/>
    </xf>
    <xf numFmtId="43" fontId="33" fillId="0" borderId="37" xfId="42" applyFont="1" applyFill="1" applyBorder="1" applyAlignment="1" applyProtection="1">
      <alignment horizontal="right"/>
      <protection/>
    </xf>
    <xf numFmtId="43" fontId="33" fillId="0" borderId="39" xfId="42" applyFont="1" applyFill="1" applyBorder="1" applyAlignment="1" applyProtection="1">
      <alignment horizontal="right"/>
      <protection/>
    </xf>
    <xf numFmtId="44" fontId="33" fillId="0" borderId="37" xfId="44" applyFont="1" applyFill="1" applyBorder="1" applyAlignment="1">
      <alignment/>
    </xf>
    <xf numFmtId="44" fontId="33" fillId="0" borderId="39" xfId="44" applyFont="1" applyFill="1" applyBorder="1" applyAlignment="1">
      <alignment/>
    </xf>
    <xf numFmtId="43" fontId="42" fillId="0" borderId="37" xfId="42" applyFont="1" applyFill="1" applyBorder="1" applyAlignment="1" applyProtection="1">
      <alignment horizontal="right"/>
      <protection/>
    </xf>
    <xf numFmtId="43" fontId="34" fillId="0" borderId="39" xfId="42" applyFont="1" applyFill="1" applyBorder="1" applyAlignment="1" applyProtection="1">
      <alignment horizontal="right"/>
      <protection/>
    </xf>
    <xf numFmtId="43" fontId="42" fillId="0" borderId="37" xfId="42" applyFont="1" applyFill="1" applyBorder="1" applyAlignment="1">
      <alignment horizontal="right"/>
    </xf>
    <xf numFmtId="43" fontId="34" fillId="0" borderId="39" xfId="42" applyFont="1" applyFill="1" applyBorder="1" applyAlignment="1">
      <alignment horizontal="right"/>
    </xf>
    <xf numFmtId="43" fontId="33" fillId="0" borderId="18" xfId="42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4" fontId="33" fillId="0" borderId="11" xfId="0" applyNumberFormat="1" applyFont="1" applyFill="1" applyBorder="1" applyAlignment="1">
      <alignment horizontal="center"/>
    </xf>
    <xf numFmtId="44" fontId="33" fillId="0" borderId="13" xfId="44" applyFont="1" applyFill="1" applyBorder="1" applyAlignment="1" applyProtection="1">
      <alignment horizontal="right"/>
      <protection/>
    </xf>
    <xf numFmtId="44" fontId="33" fillId="0" borderId="41" xfId="44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57150</xdr:rowOff>
    </xdr:from>
    <xdr:to>
      <xdr:col>1</xdr:col>
      <xdr:colOff>2590800</xdr:colOff>
      <xdr:row>9</xdr:row>
      <xdr:rowOff>66675</xdr:rowOff>
    </xdr:to>
    <xdr:grpSp>
      <xdr:nvGrpSpPr>
        <xdr:cNvPr id="1" name="Group 5"/>
        <xdr:cNvGrpSpPr>
          <a:grpSpLocks/>
        </xdr:cNvGrpSpPr>
      </xdr:nvGrpSpPr>
      <xdr:grpSpPr>
        <a:xfrm>
          <a:off x="6076950" y="57150"/>
          <a:ext cx="1847850" cy="762000"/>
          <a:chOff x="641" y="22"/>
          <a:chExt cx="163" cy="58"/>
        </a:xfrm>
        <a:solidFill>
          <a:srgbClr val="FFFFFF"/>
        </a:solidFill>
      </xdr:grpSpPr>
      <xdr:sp macro="[0]!New_File2">
        <xdr:nvSpPr>
          <xdr:cNvPr id="2" name="Oval 3"/>
          <xdr:cNvSpPr>
            <a:spLocks/>
          </xdr:cNvSpPr>
        </xdr:nvSpPr>
        <xdr:spPr>
          <a:xfrm>
            <a:off x="641" y="22"/>
            <a:ext cx="163" cy="5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ew_File2">
        <xdr:nvSpPr>
          <xdr:cNvPr id="3" name="TextBox 4"/>
          <xdr:cNvSpPr txBox="1">
            <a:spLocks noChangeArrowheads="1"/>
          </xdr:cNvSpPr>
        </xdr:nvSpPr>
        <xdr:spPr>
          <a:xfrm>
            <a:off x="667" y="34"/>
            <a:ext cx="112" cy="3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CLICK TO START NEW FILE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biz_estimates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etnewcreditscore.org/Users\Dwight\Documents\Kingston\SFF\Wholesale\1st%20Mortgage%20Lender\meikle\input_sheet_meikle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etnewcreditscore.org/dwight/input_sheet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cenarios"/>
      <sheetName val="Sarasota_Seller"/>
      <sheetName val="Sarasota_SBA"/>
      <sheetName val="ATL_Seller"/>
      <sheetName val="ATL_SBA"/>
      <sheetName val="Palm Beach_Seller"/>
      <sheetName val="Palm Beach_SBA"/>
      <sheetName val="Palm Beach_Seller_Huge"/>
      <sheetName val="Palm Beach_SBA Huge"/>
    </sheetNames>
    <sheetDataSet>
      <sheetData sheetId="6">
        <row r="9">
          <cell r="D9">
            <v>10</v>
          </cell>
        </row>
        <row r="11">
          <cell r="D11" t="str">
            <v>monthly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cission - Non Option_ARM"/>
      <sheetName val="Rescission - Option_ARM"/>
      <sheetName val="homeowner_less_than_3yrs"/>
      <sheetName val="homeowner_more_than_3yrs"/>
      <sheetName val="Loan Mod_letter"/>
      <sheetName val="homeowner_less_than_3_refi"/>
      <sheetName val="homeowner_purchase"/>
      <sheetName val="homeowner_purchase (no UCC)"/>
      <sheetName val="Tax Deduction"/>
      <sheetName val="File_Set-Up"/>
      <sheetName val="Wholesaler Input"/>
      <sheetName val="Notes"/>
      <sheetName val="New_Input"/>
      <sheetName val="Report"/>
      <sheetName val="HUD-1"/>
      <sheetName val="Input"/>
      <sheetName val="Statement_Escrow Check"/>
      <sheetName val="APR Report - Print for IO ARMS"/>
      <sheetName val="Amortization Schedule"/>
      <sheetName val="Option ARM Amortization"/>
      <sheetName val="NegamCalculator"/>
      <sheetName val="Amortization_Schedule"/>
      <sheetName val="Summary"/>
      <sheetName val="Treasury Yields"/>
      <sheetName val="LIBOR - WSJ"/>
    </sheetNames>
    <sheetDataSet>
      <sheetData sheetId="18">
        <row r="37">
          <cell r="A37" t="str">
            <v>No.</v>
          </cell>
          <cell r="C37" t="str">
            <v>Interest Rate</v>
          </cell>
          <cell r="H37" t="str">
            <v>Balance</v>
          </cell>
          <cell r="I37" t="str">
            <v>Cumulative Interest</v>
          </cell>
          <cell r="J37" t="str">
            <v>Cumulative Principal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cission - Non Option_ARM"/>
      <sheetName val="Rescission - Option_ARM"/>
      <sheetName val="homeowner_less_than_3yrs"/>
      <sheetName val="homeowner_more_than_3yrs"/>
      <sheetName val="Loan Mod_letter"/>
      <sheetName val="RESPA Letter"/>
      <sheetName val="homeowner_less_than_3_refi"/>
      <sheetName val="homeowner_purchase"/>
      <sheetName val="homeowner_purchase (no UCC)"/>
      <sheetName val="Tax Deduction"/>
      <sheetName val="File_Set-Up"/>
      <sheetName val="Wholesaler Input"/>
      <sheetName val="Notes"/>
      <sheetName val="wholesale_input"/>
      <sheetName val="New_Input"/>
      <sheetName val="Report"/>
      <sheetName val="HUD-1"/>
      <sheetName val="Input"/>
      <sheetName val="Statement_Escrow Check"/>
      <sheetName val="APR Report - Print for IO ARMS"/>
      <sheetName val="Amortization Schedule"/>
      <sheetName val="Option ARM Amortization"/>
      <sheetName val="NegamCalculator"/>
      <sheetName val="Amortization_Schedule"/>
      <sheetName val="Summary"/>
      <sheetName val="Treasury Yields"/>
      <sheetName val="LIBOR - WSJ"/>
    </sheetNames>
    <sheetDataSet>
      <sheetData sheetId="20">
        <row r="37">
          <cell r="A37" t="str">
            <v>No.</v>
          </cell>
          <cell r="C37" t="str">
            <v>Interest Rate</v>
          </cell>
          <cell r="H37" t="str">
            <v>Balance</v>
          </cell>
          <cell r="I37" t="str">
            <v>Cumulative Interest</v>
          </cell>
          <cell r="J37" t="str">
            <v>Cumulative Principal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" displayName="List1" ref="E2:E6" insertRow="1" totalsRowShown="0">
  <autoFilter ref="E2:E6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newcreditscore.org/dwight/The_Note.wmv" TargetMode="External" /><Relationship Id="rId2" Type="http://schemas.openxmlformats.org/officeDocument/2006/relationships/hyperlink" Target="http://www.getnewcreditscore.org/dwight/1003_HUD1.wmv" TargetMode="External" /><Relationship Id="rId3" Type="http://schemas.openxmlformats.org/officeDocument/2006/relationships/hyperlink" Target="http://www.getnewcreditscore.org/dwight/The_Note.wmv" TargetMode="External" /><Relationship Id="rId4" Type="http://schemas.openxmlformats.org/officeDocument/2006/relationships/hyperlink" Target="http://www.getnewcreditscore.org/dwight/1003_HUD1.wmv" TargetMode="External" /><Relationship Id="rId5" Type="http://schemas.openxmlformats.org/officeDocument/2006/relationships/hyperlink" Target="mailto:contact@freemortgageaudit.net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9"/>
  <sheetViews>
    <sheetView showGridLines="0" tabSelected="1" workbookViewId="0" topLeftCell="A1">
      <selection activeCell="A2" sqref="A2"/>
    </sheetView>
  </sheetViews>
  <sheetFormatPr defaultColWidth="9.140625" defaultRowHeight="12.75"/>
  <sheetData>
    <row r="1" ht="18">
      <c r="A1" s="272" t="s">
        <v>501</v>
      </c>
    </row>
    <row r="3" spans="1:15" ht="18" hidden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6" customHeight="1" hidden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99.75" customHeight="1" hidden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67"/>
      <c r="N5" s="267"/>
      <c r="O5" s="267"/>
    </row>
    <row r="6" spans="1:15" ht="18">
      <c r="A6" s="267" t="s">
        <v>500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</row>
    <row r="7" spans="1:15" ht="9.75" customHeight="1" hidden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ht="60" customHeight="1">
      <c r="A8" s="299" t="s">
        <v>509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1:15" ht="18">
      <c r="A9" s="269" t="s">
        <v>502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</row>
    <row r="10" spans="1:15" ht="18">
      <c r="A10" s="269" t="s">
        <v>503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ht="18">
      <c r="A11" s="270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</row>
    <row r="12" spans="1:15" ht="18">
      <c r="A12" s="271" t="s">
        <v>516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</row>
    <row r="13" spans="1:15" ht="18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ht="18">
      <c r="A14" s="292" t="s">
        <v>517</v>
      </c>
      <c r="B14" s="268"/>
      <c r="C14" s="268"/>
      <c r="D14" s="268"/>
      <c r="E14" s="268"/>
      <c r="F14" s="267"/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15" ht="18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ht="18">
      <c r="A16" s="292" t="s">
        <v>518</v>
      </c>
      <c r="B16" s="268"/>
      <c r="C16" s="268"/>
      <c r="D16" s="268"/>
      <c r="E16" s="268"/>
      <c r="F16" s="267"/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ht="18">
      <c r="A17" s="267"/>
      <c r="B17" s="267"/>
      <c r="C17" s="267"/>
      <c r="D17" s="267"/>
      <c r="E17" s="267"/>
      <c r="H17" s="265"/>
      <c r="I17" s="265"/>
      <c r="J17" s="265"/>
      <c r="K17" s="265"/>
      <c r="L17" s="265"/>
      <c r="M17" s="265"/>
      <c r="N17" s="265"/>
      <c r="O17" s="265"/>
    </row>
    <row r="18" spans="1:15" ht="18">
      <c r="A18" s="267" t="s">
        <v>523</v>
      </c>
      <c r="B18" s="267"/>
      <c r="C18" s="267"/>
      <c r="D18" s="267"/>
      <c r="E18" s="267"/>
      <c r="H18" s="265"/>
      <c r="I18" s="265"/>
      <c r="J18" s="265"/>
      <c r="K18" s="265"/>
      <c r="L18" s="265"/>
      <c r="M18" s="265"/>
      <c r="N18" s="265"/>
      <c r="O18" s="265"/>
    </row>
    <row r="19" spans="1:15" ht="18">
      <c r="A19" s="267" t="s">
        <v>522</v>
      </c>
      <c r="B19" s="267"/>
      <c r="C19" s="267"/>
      <c r="D19" s="267"/>
      <c r="E19" s="267"/>
      <c r="H19" s="265"/>
      <c r="I19" s="265"/>
      <c r="J19" s="265"/>
      <c r="K19" s="265"/>
      <c r="L19" s="265"/>
      <c r="M19" s="265"/>
      <c r="N19" s="265"/>
      <c r="O19" s="265"/>
    </row>
    <row r="20" spans="1:15" ht="18">
      <c r="A20" s="267"/>
      <c r="B20" s="267"/>
      <c r="C20" s="267"/>
      <c r="D20" s="267"/>
      <c r="E20" s="267"/>
      <c r="H20" s="265"/>
      <c r="I20" s="265"/>
      <c r="J20" s="265"/>
      <c r="K20" s="265"/>
      <c r="L20" s="265"/>
      <c r="M20" s="265"/>
      <c r="N20" s="265"/>
      <c r="O20" s="265"/>
    </row>
    <row r="21" spans="1:15" ht="18">
      <c r="A21" s="267" t="s">
        <v>519</v>
      </c>
      <c r="B21" s="267"/>
      <c r="C21" s="267"/>
      <c r="D21" s="267"/>
      <c r="E21" s="267"/>
      <c r="H21" s="265"/>
      <c r="I21" s="265"/>
      <c r="J21" s="265"/>
      <c r="K21" s="265"/>
      <c r="L21" s="265"/>
      <c r="M21" s="265"/>
      <c r="N21" s="265"/>
      <c r="O21" s="265"/>
    </row>
    <row r="22" ht="18">
      <c r="A22" s="266"/>
    </row>
    <row r="23" ht="18">
      <c r="A23" s="267" t="s">
        <v>520</v>
      </c>
    </row>
    <row r="24" ht="18">
      <c r="A24" s="266"/>
    </row>
    <row r="25" ht="18">
      <c r="A25" s="267" t="s">
        <v>524</v>
      </c>
    </row>
    <row r="26" ht="18">
      <c r="A26" s="266"/>
    </row>
    <row r="27" spans="1:7" ht="18">
      <c r="A27" s="267" t="s">
        <v>521</v>
      </c>
      <c r="F27" s="265"/>
      <c r="G27" s="265"/>
    </row>
    <row r="28" spans="1:7" ht="18">
      <c r="A28" s="293"/>
      <c r="F28" s="265"/>
      <c r="G28" s="265"/>
    </row>
    <row r="29" spans="1:6" ht="18">
      <c r="A29" s="267" t="s">
        <v>508</v>
      </c>
      <c r="F29" s="288" t="s">
        <v>507</v>
      </c>
    </row>
  </sheetData>
  <mergeCells count="2">
    <mergeCell ref="A5:L5"/>
    <mergeCell ref="A8:O8"/>
  </mergeCells>
  <hyperlinks>
    <hyperlink ref="A14" r:id="rId1" display="http://www.getnewcreditscore.org/dwight/The_Note.wmv"/>
    <hyperlink ref="A16" r:id="rId2" display="Video 6 - HUD1 and 1003 Application"/>
    <hyperlink ref="A14:E14" r:id="rId3" display="Video 5 - The Note"/>
    <hyperlink ref="A16:E16" r:id="rId4" display="Video 6 - HUD1 and 1003 Application"/>
    <hyperlink ref="F29" r:id="rId5" display="contact@freemortgageaudit.net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P179"/>
  <sheetViews>
    <sheetView showGridLines="0" workbookViewId="0" topLeftCell="A7">
      <selection activeCell="B11" sqref="B11"/>
    </sheetView>
  </sheetViews>
  <sheetFormatPr defaultColWidth="9.140625" defaultRowHeight="12.75"/>
  <cols>
    <col min="1" max="1" width="80.00390625" style="4" customWidth="1"/>
    <col min="2" max="2" width="47.8515625" style="9" customWidth="1"/>
    <col min="3" max="3" width="39.7109375" style="4" customWidth="1"/>
    <col min="4" max="4" width="15.7109375" style="4" hidden="1" customWidth="1"/>
    <col min="5" max="5" width="11.28125" style="4" hidden="1" customWidth="1"/>
    <col min="6" max="6" width="12.421875" style="4" hidden="1" customWidth="1"/>
    <col min="7" max="7" width="10.7109375" style="4" hidden="1" customWidth="1"/>
    <col min="8" max="8" width="8.00390625" style="4" hidden="1" customWidth="1"/>
    <col min="9" max="10" width="7.7109375" style="4" hidden="1" customWidth="1"/>
    <col min="11" max="12" width="9.140625" style="4" hidden="1" customWidth="1"/>
    <col min="13" max="13" width="13.7109375" style="4" hidden="1" customWidth="1"/>
    <col min="14" max="20" width="9.140625" style="4" hidden="1" customWidth="1"/>
    <col min="21" max="27" width="0" style="4" hidden="1" customWidth="1"/>
    <col min="28" max="16384" width="9.140625" style="4" customWidth="1"/>
  </cols>
  <sheetData>
    <row r="1" spans="1:16" ht="14.25" hidden="1">
      <c r="A1" s="1"/>
      <c r="B1" s="2"/>
      <c r="C1" s="2"/>
      <c r="D1" s="3">
        <f ca="1">NOW()</f>
        <v>41495.58244305556</v>
      </c>
      <c r="E1" s="4" t="s">
        <v>0</v>
      </c>
      <c r="F1" s="5" t="s">
        <v>0</v>
      </c>
      <c r="H1" s="5" t="s">
        <v>1</v>
      </c>
      <c r="I1" s="5" t="s">
        <v>2</v>
      </c>
      <c r="J1" s="5" t="s">
        <v>3</v>
      </c>
      <c r="K1" s="5" t="s">
        <v>4</v>
      </c>
      <c r="M1" s="4" t="s">
        <v>5</v>
      </c>
      <c r="O1" s="5" t="s">
        <v>6</v>
      </c>
      <c r="P1" s="5" t="s">
        <v>7</v>
      </c>
    </row>
    <row r="2" spans="1:16" ht="15" hidden="1">
      <c r="A2" s="1"/>
      <c r="B2" s="2"/>
      <c r="C2" s="2"/>
      <c r="D2" s="6"/>
      <c r="E2" s="6" t="s">
        <v>8</v>
      </c>
      <c r="M2" s="4" t="s">
        <v>9</v>
      </c>
      <c r="O2" s="5"/>
      <c r="P2" s="7" t="s">
        <v>11</v>
      </c>
    </row>
    <row r="3" spans="1:16" ht="15" hidden="1">
      <c r="A3" s="8"/>
      <c r="D3" s="10"/>
      <c r="E3" s="6"/>
      <c r="F3" s="11" t="s">
        <v>12</v>
      </c>
      <c r="H3" s="4" t="s">
        <v>13</v>
      </c>
      <c r="I3" s="4" t="s">
        <v>14</v>
      </c>
      <c r="J3" s="4" t="s">
        <v>15</v>
      </c>
      <c r="K3" s="12" t="s">
        <v>16</v>
      </c>
      <c r="M3" s="4" t="s">
        <v>17</v>
      </c>
      <c r="O3" t="s">
        <v>10</v>
      </c>
      <c r="P3" s="7" t="s">
        <v>19</v>
      </c>
    </row>
    <row r="4" spans="1:16" ht="15" hidden="1">
      <c r="A4" s="13"/>
      <c r="B4" s="2"/>
      <c r="C4" s="14"/>
      <c r="D4" s="14"/>
      <c r="E4" s="11" t="s">
        <v>20</v>
      </c>
      <c r="F4" s="11" t="s">
        <v>21</v>
      </c>
      <c r="G4" s="14"/>
      <c r="H4" s="4" t="s">
        <v>22</v>
      </c>
      <c r="I4" s="4" t="s">
        <v>23</v>
      </c>
      <c r="J4" s="4" t="s">
        <v>24</v>
      </c>
      <c r="K4" s="12" t="s">
        <v>25</v>
      </c>
      <c r="M4" s="4" t="s">
        <v>26</v>
      </c>
      <c r="O4" t="s">
        <v>18</v>
      </c>
      <c r="P4" s="7" t="s">
        <v>28</v>
      </c>
    </row>
    <row r="5" spans="1:16" ht="15" hidden="1">
      <c r="A5" s="13"/>
      <c r="B5" s="2"/>
      <c r="C5" s="14"/>
      <c r="E5" s="11" t="s">
        <v>29</v>
      </c>
      <c r="F5" s="11"/>
      <c r="G5" s="14"/>
      <c r="H5" s="14" t="s">
        <v>30</v>
      </c>
      <c r="I5" s="4" t="s">
        <v>30</v>
      </c>
      <c r="K5" s="12" t="s">
        <v>30</v>
      </c>
      <c r="M5" s="4" t="s">
        <v>31</v>
      </c>
      <c r="O5" t="s">
        <v>27</v>
      </c>
      <c r="P5" s="7" t="s">
        <v>33</v>
      </c>
    </row>
    <row r="6" spans="1:16" ht="15" hidden="1">
      <c r="A6" s="13"/>
      <c r="B6" s="2"/>
      <c r="C6" s="14"/>
      <c r="E6" s="11" t="s">
        <v>34</v>
      </c>
      <c r="F6" s="11"/>
      <c r="G6" s="14"/>
      <c r="K6" s="12"/>
      <c r="O6" t="s">
        <v>32</v>
      </c>
      <c r="P6" s="7" t="s">
        <v>36</v>
      </c>
    </row>
    <row r="7" spans="1:15" ht="14.25">
      <c r="A7" s="13"/>
      <c r="B7" s="2"/>
      <c r="C7" s="14"/>
      <c r="E7" s="11"/>
      <c r="F7" s="11"/>
      <c r="G7" s="14"/>
      <c r="K7" s="12"/>
      <c r="O7" t="s">
        <v>35</v>
      </c>
    </row>
    <row r="8" spans="1:16" ht="22.5">
      <c r="A8" s="300" t="s">
        <v>38</v>
      </c>
      <c r="B8" s="300"/>
      <c r="C8" s="16"/>
      <c r="E8" s="11"/>
      <c r="F8" s="11"/>
      <c r="G8" s="14"/>
      <c r="K8" s="12"/>
      <c r="O8" t="s">
        <v>37</v>
      </c>
      <c r="P8" s="7" t="s">
        <v>40</v>
      </c>
    </row>
    <row r="9" spans="1:16" ht="22.5">
      <c r="A9" s="15"/>
      <c r="B9" s="15"/>
      <c r="C9" s="16"/>
      <c r="E9" s="11"/>
      <c r="F9" s="11"/>
      <c r="G9" s="14"/>
      <c r="K9" s="12"/>
      <c r="O9" t="s">
        <v>39</v>
      </c>
      <c r="P9" s="7"/>
    </row>
    <row r="10" spans="1:16" ht="14.25">
      <c r="A10" s="301"/>
      <c r="B10" s="301"/>
      <c r="C10" s="17" t="s">
        <v>42</v>
      </c>
      <c r="E10" s="11"/>
      <c r="O10" t="s">
        <v>41</v>
      </c>
      <c r="P10" s="7" t="s">
        <v>44</v>
      </c>
    </row>
    <row r="11" spans="1:16" ht="14.25">
      <c r="A11" s="18" t="s">
        <v>504</v>
      </c>
      <c r="B11" s="274"/>
      <c r="C11" s="4" t="s">
        <v>19</v>
      </c>
      <c r="E11" s="11"/>
      <c r="O11" t="s">
        <v>43</v>
      </c>
      <c r="P11" s="7"/>
    </row>
    <row r="12" spans="1:16" ht="14.25">
      <c r="A12" s="19" t="s">
        <v>177</v>
      </c>
      <c r="B12" s="274"/>
      <c r="C12" s="4" t="s">
        <v>19</v>
      </c>
      <c r="O12" t="s">
        <v>45</v>
      </c>
      <c r="P12" s="7" t="s">
        <v>47</v>
      </c>
    </row>
    <row r="13" spans="1:16" ht="14.25">
      <c r="A13" s="19" t="s">
        <v>48</v>
      </c>
      <c r="B13" s="275"/>
      <c r="C13" s="4" t="s">
        <v>19</v>
      </c>
      <c r="E13" s="20"/>
      <c r="O13" t="s">
        <v>46</v>
      </c>
      <c r="P13" s="7" t="s">
        <v>50</v>
      </c>
    </row>
    <row r="14" spans="1:16" ht="14.25">
      <c r="A14" s="19" t="s">
        <v>51</v>
      </c>
      <c r="B14" s="275"/>
      <c r="C14" s="4" t="s">
        <v>19</v>
      </c>
      <c r="O14" t="s">
        <v>49</v>
      </c>
      <c r="P14" s="7" t="s">
        <v>53</v>
      </c>
    </row>
    <row r="15" spans="1:16" ht="14.25">
      <c r="A15" s="19" t="s">
        <v>54</v>
      </c>
      <c r="B15" s="274"/>
      <c r="C15" s="4" t="s">
        <v>19</v>
      </c>
      <c r="O15" t="s">
        <v>52</v>
      </c>
      <c r="P15" s="7" t="s">
        <v>56</v>
      </c>
    </row>
    <row r="16" spans="1:15" ht="14.25">
      <c r="A16" s="21" t="s">
        <v>57</v>
      </c>
      <c r="B16" s="274"/>
      <c r="C16" s="4" t="s">
        <v>19</v>
      </c>
      <c r="O16" t="s">
        <v>55</v>
      </c>
    </row>
    <row r="17" spans="1:15" ht="14.25">
      <c r="A17" s="21" t="s">
        <v>59</v>
      </c>
      <c r="B17" s="274"/>
      <c r="C17" s="4" t="s">
        <v>19</v>
      </c>
      <c r="O17" t="s">
        <v>58</v>
      </c>
    </row>
    <row r="18" spans="1:15" ht="28.5">
      <c r="A18" s="21" t="s">
        <v>61</v>
      </c>
      <c r="B18" s="274"/>
      <c r="C18" s="4" t="s">
        <v>19</v>
      </c>
      <c r="O18" t="s">
        <v>60</v>
      </c>
    </row>
    <row r="19" spans="1:15" ht="28.5">
      <c r="A19" s="21" t="s">
        <v>63</v>
      </c>
      <c r="B19" s="274"/>
      <c r="C19" s="4" t="s">
        <v>19</v>
      </c>
      <c r="O19" t="s">
        <v>62</v>
      </c>
    </row>
    <row r="20" spans="1:15" ht="14.25">
      <c r="A20" s="21" t="s">
        <v>65</v>
      </c>
      <c r="B20" s="274"/>
      <c r="C20" s="4" t="s">
        <v>19</v>
      </c>
      <c r="O20" t="s">
        <v>64</v>
      </c>
    </row>
    <row r="21" spans="1:15" ht="14.25">
      <c r="A21" s="21" t="s">
        <v>67</v>
      </c>
      <c r="B21" s="274"/>
      <c r="C21" s="4" t="s">
        <v>19</v>
      </c>
      <c r="O21" t="s">
        <v>66</v>
      </c>
    </row>
    <row r="22" spans="1:15" ht="28.5">
      <c r="A22" s="21" t="s">
        <v>69</v>
      </c>
      <c r="B22" s="274"/>
      <c r="C22" s="4" t="s">
        <v>19</v>
      </c>
      <c r="O22" t="s">
        <v>68</v>
      </c>
    </row>
    <row r="23" spans="1:15" ht="14.25">
      <c r="A23" s="21" t="s">
        <v>71</v>
      </c>
      <c r="B23" s="274"/>
      <c r="C23" s="4" t="s">
        <v>19</v>
      </c>
      <c r="O23" t="s">
        <v>70</v>
      </c>
    </row>
    <row r="24" spans="1:15" ht="28.5">
      <c r="A24" s="21" t="s">
        <v>73</v>
      </c>
      <c r="B24" s="274"/>
      <c r="C24" s="4" t="s">
        <v>19</v>
      </c>
      <c r="O24" t="s">
        <v>72</v>
      </c>
    </row>
    <row r="25" spans="1:15" ht="14.25">
      <c r="A25" s="22" t="s">
        <v>75</v>
      </c>
      <c r="B25" s="274"/>
      <c r="C25" s="4" t="s">
        <v>19</v>
      </c>
      <c r="O25" t="s">
        <v>74</v>
      </c>
    </row>
    <row r="26" spans="1:15" ht="14.25">
      <c r="A26" s="22" t="s">
        <v>77</v>
      </c>
      <c r="B26" s="274"/>
      <c r="C26" s="4" t="s">
        <v>19</v>
      </c>
      <c r="O26" t="s">
        <v>76</v>
      </c>
    </row>
    <row r="27" spans="1:15" ht="14.25">
      <c r="A27" s="21" t="s">
        <v>506</v>
      </c>
      <c r="B27" s="273"/>
      <c r="C27" s="4" t="s">
        <v>505</v>
      </c>
      <c r="O27" t="s">
        <v>78</v>
      </c>
    </row>
    <row r="28" spans="1:15" ht="15">
      <c r="A28" s="21"/>
      <c r="B28" s="23"/>
      <c r="O28" t="s">
        <v>79</v>
      </c>
    </row>
    <row r="29" spans="1:15" ht="14.25">
      <c r="A29" s="18" t="s">
        <v>81</v>
      </c>
      <c r="B29" s="274"/>
      <c r="C29" s="4" t="s">
        <v>36</v>
      </c>
      <c r="O29" t="s">
        <v>80</v>
      </c>
    </row>
    <row r="30" spans="1:15" ht="14.25">
      <c r="A30" s="19" t="s">
        <v>83</v>
      </c>
      <c r="B30" s="275"/>
      <c r="C30" s="4" t="s">
        <v>36</v>
      </c>
      <c r="O30" t="s">
        <v>82</v>
      </c>
    </row>
    <row r="31" spans="1:15" ht="14.25">
      <c r="A31" s="19" t="s">
        <v>85</v>
      </c>
      <c r="B31" s="275"/>
      <c r="C31" s="4" t="s">
        <v>36</v>
      </c>
      <c r="O31" t="s">
        <v>84</v>
      </c>
    </row>
    <row r="32" spans="1:15" ht="14.25">
      <c r="A32" s="19" t="s">
        <v>87</v>
      </c>
      <c r="B32" s="275"/>
      <c r="C32" s="4" t="s">
        <v>36</v>
      </c>
      <c r="O32" t="s">
        <v>86</v>
      </c>
    </row>
    <row r="33" spans="1:15" ht="14.25">
      <c r="A33" s="19" t="s">
        <v>89</v>
      </c>
      <c r="B33" s="275"/>
      <c r="C33" s="4" t="s">
        <v>36</v>
      </c>
      <c r="O33" t="s">
        <v>88</v>
      </c>
    </row>
    <row r="34" spans="1:15" ht="14.25">
      <c r="A34" s="19" t="s">
        <v>91</v>
      </c>
      <c r="B34" s="274"/>
      <c r="C34" s="4" t="s">
        <v>36</v>
      </c>
      <c r="O34" t="s">
        <v>90</v>
      </c>
    </row>
    <row r="35" spans="1:15" ht="14.25">
      <c r="A35" s="19" t="s">
        <v>93</v>
      </c>
      <c r="B35" s="276"/>
      <c r="C35" s="4" t="s">
        <v>36</v>
      </c>
      <c r="O35" t="s">
        <v>92</v>
      </c>
    </row>
    <row r="36" spans="1:15" ht="14.25">
      <c r="A36" s="19" t="s">
        <v>95</v>
      </c>
      <c r="B36" s="275"/>
      <c r="C36" s="4" t="s">
        <v>36</v>
      </c>
      <c r="O36" t="s">
        <v>94</v>
      </c>
    </row>
    <row r="37" spans="1:15" ht="14.25">
      <c r="A37" s="19" t="s">
        <v>97</v>
      </c>
      <c r="B37" s="275"/>
      <c r="C37" s="4" t="s">
        <v>36</v>
      </c>
      <c r="O37" t="s">
        <v>96</v>
      </c>
    </row>
    <row r="38" spans="1:15" ht="14.25">
      <c r="A38" s="19" t="s">
        <v>99</v>
      </c>
      <c r="B38" s="277"/>
      <c r="C38" s="4" t="s">
        <v>36</v>
      </c>
      <c r="O38" t="s">
        <v>98</v>
      </c>
    </row>
    <row r="39" spans="1:15" ht="14.25">
      <c r="A39" s="19" t="s">
        <v>101</v>
      </c>
      <c r="B39" s="277"/>
      <c r="C39" s="4" t="s">
        <v>36</v>
      </c>
      <c r="O39" t="s">
        <v>100</v>
      </c>
    </row>
    <row r="40" spans="1:15" ht="14.25">
      <c r="A40" s="19" t="s">
        <v>103</v>
      </c>
      <c r="B40" s="277"/>
      <c r="C40" s="4" t="s">
        <v>36</v>
      </c>
      <c r="O40" t="s">
        <v>102</v>
      </c>
    </row>
    <row r="41" spans="1:15" ht="15">
      <c r="A41" s="21" t="s">
        <v>105</v>
      </c>
      <c r="B41" s="278"/>
      <c r="C41" s="4" t="s">
        <v>36</v>
      </c>
      <c r="O41" t="s">
        <v>104</v>
      </c>
    </row>
    <row r="42" spans="1:15" ht="14.25">
      <c r="A42" s="21" t="s">
        <v>107</v>
      </c>
      <c r="B42" s="279"/>
      <c r="C42" s="4" t="s">
        <v>36</v>
      </c>
      <c r="O42" t="s">
        <v>106</v>
      </c>
    </row>
    <row r="43" spans="1:15" ht="14.25">
      <c r="A43" s="21"/>
      <c r="B43" s="24"/>
      <c r="O43" t="s">
        <v>108</v>
      </c>
    </row>
    <row r="44" spans="1:15" ht="14.25">
      <c r="A44" s="21"/>
      <c r="B44" s="24"/>
      <c r="O44" t="s">
        <v>109</v>
      </c>
    </row>
    <row r="45" spans="1:15" ht="14.25">
      <c r="A45" s="19" t="s">
        <v>111</v>
      </c>
      <c r="B45" s="280"/>
      <c r="C45" s="4" t="s">
        <v>28</v>
      </c>
      <c r="O45" t="s">
        <v>110</v>
      </c>
    </row>
    <row r="46" spans="1:15" ht="14.25">
      <c r="A46" s="18" t="s">
        <v>113</v>
      </c>
      <c r="B46" s="279"/>
      <c r="C46" s="4" t="s">
        <v>28</v>
      </c>
      <c r="O46" t="s">
        <v>112</v>
      </c>
    </row>
    <row r="47" spans="1:15" ht="14.25">
      <c r="A47" s="18" t="s">
        <v>115</v>
      </c>
      <c r="B47" s="279"/>
      <c r="C47" s="4" t="s">
        <v>28</v>
      </c>
      <c r="L47"/>
      <c r="O47" t="s">
        <v>114</v>
      </c>
    </row>
    <row r="48" spans="1:15" ht="14.25">
      <c r="A48" s="18" t="s">
        <v>117</v>
      </c>
      <c r="B48" s="281"/>
      <c r="C48" s="4" t="s">
        <v>28</v>
      </c>
      <c r="O48" s="4" t="s">
        <v>116</v>
      </c>
    </row>
    <row r="49" spans="1:15" ht="14.25">
      <c r="A49" s="18" t="s">
        <v>119</v>
      </c>
      <c r="B49" s="274"/>
      <c r="C49" s="4" t="s">
        <v>28</v>
      </c>
      <c r="O49" t="s">
        <v>118</v>
      </c>
    </row>
    <row r="50" spans="1:15" ht="15">
      <c r="A50" s="25" t="s">
        <v>175</v>
      </c>
      <c r="B50" s="274"/>
      <c r="C50" s="4" t="s">
        <v>28</v>
      </c>
      <c r="O50" t="s">
        <v>120</v>
      </c>
    </row>
    <row r="51" spans="1:15" ht="14.25">
      <c r="A51" s="26" t="s">
        <v>122</v>
      </c>
      <c r="B51" s="274"/>
      <c r="C51" s="4" t="s">
        <v>28</v>
      </c>
      <c r="O51" t="s">
        <v>121</v>
      </c>
    </row>
    <row r="52" spans="1:15" ht="14.25">
      <c r="A52" s="26" t="s">
        <v>124</v>
      </c>
      <c r="B52" s="274"/>
      <c r="C52" s="4" t="s">
        <v>28</v>
      </c>
      <c r="O52" t="s">
        <v>123</v>
      </c>
    </row>
    <row r="53" spans="1:15" ht="14.25">
      <c r="A53" s="26" t="s">
        <v>125</v>
      </c>
      <c r="B53" s="274"/>
      <c r="C53" s="4" t="s">
        <v>28</v>
      </c>
      <c r="O53"/>
    </row>
    <row r="54" spans="1:3" ht="14.25">
      <c r="A54" s="26" t="s">
        <v>126</v>
      </c>
      <c r="B54" s="274"/>
      <c r="C54" s="4" t="s">
        <v>28</v>
      </c>
    </row>
    <row r="55" spans="1:3" ht="14.25">
      <c r="A55" s="26" t="s">
        <v>127</v>
      </c>
      <c r="B55" s="274"/>
      <c r="C55" s="4" t="s">
        <v>28</v>
      </c>
    </row>
    <row r="56" spans="1:3" ht="14.25">
      <c r="A56" s="26" t="s">
        <v>128</v>
      </c>
      <c r="B56" s="274"/>
      <c r="C56" s="4" t="s">
        <v>28</v>
      </c>
    </row>
    <row r="57" spans="1:3" ht="14.25">
      <c r="A57" s="26" t="s">
        <v>129</v>
      </c>
      <c r="B57" s="274"/>
      <c r="C57" s="4" t="s">
        <v>28</v>
      </c>
    </row>
    <row r="58" spans="1:3" ht="14.25">
      <c r="A58" s="26" t="s">
        <v>130</v>
      </c>
      <c r="B58" s="274"/>
      <c r="C58" s="4" t="s">
        <v>28</v>
      </c>
    </row>
    <row r="59" spans="1:3" ht="14.25">
      <c r="A59" s="26" t="s">
        <v>131</v>
      </c>
      <c r="B59" s="274"/>
      <c r="C59" s="4" t="s">
        <v>28</v>
      </c>
    </row>
    <row r="60" spans="1:3" ht="14.25">
      <c r="A60" s="26" t="s">
        <v>132</v>
      </c>
      <c r="B60" s="274"/>
      <c r="C60" s="4" t="s">
        <v>28</v>
      </c>
    </row>
    <row r="61" spans="1:3" ht="14.25">
      <c r="A61" s="26" t="s">
        <v>133</v>
      </c>
      <c r="B61" s="274"/>
      <c r="C61" s="4" t="s">
        <v>28</v>
      </c>
    </row>
    <row r="62" spans="1:3" ht="14.25">
      <c r="A62" s="26" t="s">
        <v>134</v>
      </c>
      <c r="B62" s="274"/>
      <c r="C62" s="4" t="s">
        <v>28</v>
      </c>
    </row>
    <row r="63" spans="1:3" ht="14.25">
      <c r="A63" s="26" t="s">
        <v>135</v>
      </c>
      <c r="B63" s="274"/>
      <c r="C63" s="4" t="s">
        <v>28</v>
      </c>
    </row>
    <row r="64" spans="1:3" ht="14.25">
      <c r="A64" s="26" t="s">
        <v>136</v>
      </c>
      <c r="B64" s="274"/>
      <c r="C64" s="4" t="s">
        <v>28</v>
      </c>
    </row>
    <row r="65" spans="1:3" ht="14.25">
      <c r="A65" s="26" t="s">
        <v>137</v>
      </c>
      <c r="B65" s="274"/>
      <c r="C65" s="4" t="s">
        <v>28</v>
      </c>
    </row>
    <row r="66" spans="1:3" ht="14.25">
      <c r="A66" s="26" t="s">
        <v>138</v>
      </c>
      <c r="B66" s="274"/>
      <c r="C66" s="4" t="s">
        <v>28</v>
      </c>
    </row>
    <row r="67" spans="1:3" ht="14.25">
      <c r="A67" s="21" t="s">
        <v>139</v>
      </c>
      <c r="B67" s="274"/>
      <c r="C67" s="4" t="s">
        <v>28</v>
      </c>
    </row>
    <row r="68" ht="14.25">
      <c r="B68" s="4"/>
    </row>
    <row r="69" spans="1:2" ht="15">
      <c r="A69" s="21"/>
      <c r="B69" s="23"/>
    </row>
    <row r="70" spans="1:3" ht="14.25">
      <c r="A70" s="18" t="s">
        <v>140</v>
      </c>
      <c r="B70" s="274"/>
      <c r="C70" s="4" t="s">
        <v>44</v>
      </c>
    </row>
    <row r="71" spans="1:3" ht="14.25">
      <c r="A71" s="19" t="s">
        <v>141</v>
      </c>
      <c r="B71" s="282"/>
      <c r="C71" s="27" t="s">
        <v>44</v>
      </c>
    </row>
    <row r="72" spans="1:3" ht="14.25">
      <c r="A72" s="18" t="s">
        <v>163</v>
      </c>
      <c r="B72" s="279"/>
      <c r="C72" s="4" t="s">
        <v>44</v>
      </c>
    </row>
    <row r="73" spans="1:3" ht="14.25">
      <c r="A73" s="28" t="s">
        <v>142</v>
      </c>
      <c r="B73" s="279"/>
      <c r="C73" s="4" t="s">
        <v>44</v>
      </c>
    </row>
    <row r="74" spans="1:3" ht="14.25">
      <c r="A74" s="28" t="s">
        <v>143</v>
      </c>
      <c r="B74" s="279"/>
      <c r="C74" s="4" t="s">
        <v>44</v>
      </c>
    </row>
    <row r="75" spans="1:3" ht="14.25">
      <c r="A75" s="18" t="s">
        <v>144</v>
      </c>
      <c r="B75" s="29">
        <f>SUM(B73:B74)</f>
        <v>0</v>
      </c>
      <c r="C75" s="4" t="s">
        <v>40</v>
      </c>
    </row>
    <row r="78" spans="1:3" ht="14.25">
      <c r="A78" s="18" t="s">
        <v>145</v>
      </c>
      <c r="B78" s="274"/>
      <c r="C78" s="4" t="s">
        <v>146</v>
      </c>
    </row>
    <row r="79" spans="1:3" ht="14.25">
      <c r="A79" s="18" t="s">
        <v>163</v>
      </c>
      <c r="B79" s="282"/>
      <c r="C79" s="4" t="s">
        <v>146</v>
      </c>
    </row>
    <row r="80" spans="1:3" ht="14.25">
      <c r="A80" s="28" t="s">
        <v>142</v>
      </c>
      <c r="B80" s="279"/>
      <c r="C80" s="4" t="s">
        <v>146</v>
      </c>
    </row>
    <row r="81" spans="1:3" ht="14.25">
      <c r="A81" s="28" t="s">
        <v>143</v>
      </c>
      <c r="B81" s="279"/>
      <c r="C81" s="4" t="s">
        <v>146</v>
      </c>
    </row>
    <row r="82" spans="1:3" ht="14.25">
      <c r="A82" s="18" t="s">
        <v>147</v>
      </c>
      <c r="B82" s="29">
        <f>SUM(B80:B81)</f>
        <v>0</v>
      </c>
      <c r="C82" s="4" t="s">
        <v>40</v>
      </c>
    </row>
    <row r="85" spans="1:2" ht="15">
      <c r="A85" s="21"/>
      <c r="B85" s="23"/>
    </row>
    <row r="86" spans="1:3" ht="14.25">
      <c r="A86" s="18" t="s">
        <v>148</v>
      </c>
      <c r="B86" s="274"/>
      <c r="C86" s="4" t="s">
        <v>50</v>
      </c>
    </row>
    <row r="87" spans="1:3" ht="14.25">
      <c r="A87" s="19" t="s">
        <v>149</v>
      </c>
      <c r="B87" s="283"/>
      <c r="C87" s="4" t="s">
        <v>50</v>
      </c>
    </row>
    <row r="88" spans="1:3" ht="14.25">
      <c r="A88" s="19" t="s">
        <v>150</v>
      </c>
      <c r="B88" s="282"/>
      <c r="C88" s="4" t="s">
        <v>50</v>
      </c>
    </row>
    <row r="89" spans="1:3" ht="14.25">
      <c r="A89" s="19" t="s">
        <v>151</v>
      </c>
      <c r="B89" s="279"/>
      <c r="C89" s="4" t="s">
        <v>50</v>
      </c>
    </row>
    <row r="90" spans="1:3" ht="14.25">
      <c r="A90" s="19" t="s">
        <v>152</v>
      </c>
      <c r="B90" s="284"/>
      <c r="C90" s="4" t="s">
        <v>50</v>
      </c>
    </row>
    <row r="91" spans="1:3" ht="14.25">
      <c r="A91" s="19" t="s">
        <v>153</v>
      </c>
      <c r="B91" s="279"/>
      <c r="C91" s="4" t="s">
        <v>50</v>
      </c>
    </row>
    <row r="92" spans="1:3" ht="14.25">
      <c r="A92" s="19" t="s">
        <v>154</v>
      </c>
      <c r="B92" s="279"/>
      <c r="C92" s="4" t="s">
        <v>50</v>
      </c>
    </row>
    <row r="93" spans="1:3" ht="14.25">
      <c r="A93" s="19" t="s">
        <v>155</v>
      </c>
      <c r="B93" s="282"/>
      <c r="C93" s="4" t="s">
        <v>50</v>
      </c>
    </row>
    <row r="94" spans="1:2" ht="15">
      <c r="A94" s="19"/>
      <c r="B94" s="23"/>
    </row>
    <row r="95" spans="1:2" ht="15">
      <c r="A95" s="31" t="s">
        <v>161</v>
      </c>
      <c r="B95" s="23"/>
    </row>
    <row r="96" spans="1:3" ht="14.25">
      <c r="A96" s="18" t="s">
        <v>174</v>
      </c>
      <c r="B96" s="274"/>
      <c r="C96" s="4" t="s">
        <v>56</v>
      </c>
    </row>
    <row r="97" spans="1:3" ht="14.25">
      <c r="A97" s="21" t="s">
        <v>156</v>
      </c>
      <c r="B97" s="285"/>
      <c r="C97" s="4" t="s">
        <v>53</v>
      </c>
    </row>
    <row r="98" spans="1:3" ht="14.25">
      <c r="A98" s="21" t="s">
        <v>157</v>
      </c>
      <c r="B98" s="285"/>
      <c r="C98" s="4" t="s">
        <v>53</v>
      </c>
    </row>
    <row r="99" spans="1:3" ht="14.25">
      <c r="A99" s="19" t="s">
        <v>158</v>
      </c>
      <c r="B99" s="277"/>
      <c r="C99" s="4" t="s">
        <v>56</v>
      </c>
    </row>
    <row r="100" spans="1:3" ht="14.25">
      <c r="A100" s="19" t="s">
        <v>159</v>
      </c>
      <c r="B100" s="277"/>
      <c r="C100" s="4" t="s">
        <v>56</v>
      </c>
    </row>
    <row r="102" spans="1:2" ht="15">
      <c r="A102" s="21"/>
      <c r="B102" s="23"/>
    </row>
    <row r="103" spans="1:3" ht="14.25">
      <c r="A103" s="18" t="s">
        <v>160</v>
      </c>
      <c r="B103" s="274"/>
      <c r="C103" s="4" t="s">
        <v>11</v>
      </c>
    </row>
    <row r="104" spans="1:3" ht="14.25">
      <c r="A104" s="21" t="s">
        <v>162</v>
      </c>
      <c r="B104" s="285"/>
      <c r="C104" s="4" t="s">
        <v>11</v>
      </c>
    </row>
    <row r="105" spans="1:2" ht="14.25">
      <c r="A105" s="21"/>
      <c r="B105" s="30"/>
    </row>
    <row r="106" spans="1:2" ht="14.25">
      <c r="A106" s="21"/>
      <c r="B106" s="30"/>
    </row>
    <row r="107" spans="1:6" ht="14.25">
      <c r="A107" s="18" t="s">
        <v>165</v>
      </c>
      <c r="B107" s="274"/>
      <c r="C107" s="19" t="s">
        <v>164</v>
      </c>
      <c r="E107" s="9"/>
      <c r="F107" s="9"/>
    </row>
    <row r="108" spans="1:6" ht="14.25">
      <c r="A108" s="18" t="s">
        <v>176</v>
      </c>
      <c r="B108" s="274"/>
      <c r="C108" s="19" t="s">
        <v>164</v>
      </c>
      <c r="E108" s="9"/>
      <c r="F108" s="9"/>
    </row>
    <row r="109" spans="1:6" ht="14.25">
      <c r="A109" s="18" t="s">
        <v>166</v>
      </c>
      <c r="B109" s="274"/>
      <c r="C109" s="19" t="s">
        <v>164</v>
      </c>
      <c r="E109" s="9"/>
      <c r="F109" s="9"/>
    </row>
    <row r="110" spans="1:6" ht="15">
      <c r="A110" s="18" t="s">
        <v>172</v>
      </c>
      <c r="B110" s="274"/>
      <c r="C110" s="19" t="s">
        <v>164</v>
      </c>
      <c r="E110" s="9"/>
      <c r="F110" s="9"/>
    </row>
    <row r="111" spans="1:6" ht="15">
      <c r="A111" s="32" t="s">
        <v>171</v>
      </c>
      <c r="B111" s="274"/>
      <c r="C111" s="19" t="s">
        <v>164</v>
      </c>
      <c r="E111" s="9"/>
      <c r="F111" s="9"/>
    </row>
    <row r="112" spans="1:6" ht="15">
      <c r="A112" s="33" t="s">
        <v>173</v>
      </c>
      <c r="B112" s="274"/>
      <c r="C112" s="19" t="s">
        <v>164</v>
      </c>
      <c r="E112" s="9"/>
      <c r="F112" s="9"/>
    </row>
    <row r="113" spans="1:6" ht="14.25">
      <c r="A113" s="18" t="s">
        <v>167</v>
      </c>
      <c r="B113" s="274"/>
      <c r="C113" s="19" t="s">
        <v>164</v>
      </c>
      <c r="E113" s="9"/>
      <c r="F113" s="9"/>
    </row>
    <row r="114" spans="1:6" ht="16.5" customHeight="1">
      <c r="A114" s="18" t="s">
        <v>168</v>
      </c>
      <c r="B114" s="274"/>
      <c r="C114" s="19" t="s">
        <v>164</v>
      </c>
      <c r="E114" s="9"/>
      <c r="F114" s="9"/>
    </row>
    <row r="115" spans="1:3" ht="14.25" customHeight="1">
      <c r="A115" s="18" t="s">
        <v>169</v>
      </c>
      <c r="B115" s="274"/>
      <c r="C115" s="19" t="s">
        <v>164</v>
      </c>
    </row>
    <row r="116" spans="1:3" ht="14.25">
      <c r="A116" s="18" t="s">
        <v>170</v>
      </c>
      <c r="B116" s="274"/>
      <c r="C116" s="19" t="s">
        <v>164</v>
      </c>
    </row>
    <row r="117" ht="14.25">
      <c r="A117" s="9"/>
    </row>
    <row r="118" ht="14.25">
      <c r="A118" s="9"/>
    </row>
    <row r="119" spans="1:3" ht="14.25">
      <c r="A119" s="18" t="s">
        <v>178</v>
      </c>
      <c r="B119" s="274"/>
      <c r="C119" s="4" t="s">
        <v>178</v>
      </c>
    </row>
    <row r="120" spans="1:3" ht="14.25">
      <c r="A120" s="18" t="s">
        <v>179</v>
      </c>
      <c r="B120" s="274"/>
      <c r="C120" s="4" t="s">
        <v>178</v>
      </c>
    </row>
    <row r="121" spans="1:3" ht="14.25">
      <c r="A121" s="19" t="s">
        <v>180</v>
      </c>
      <c r="B121" s="282"/>
      <c r="C121" s="4" t="s">
        <v>178</v>
      </c>
    </row>
    <row r="122" spans="1:3" ht="14.25">
      <c r="A122" s="19" t="s">
        <v>181</v>
      </c>
      <c r="B122" s="286"/>
      <c r="C122" s="4" t="s">
        <v>178</v>
      </c>
    </row>
    <row r="123" spans="1:3" ht="14.25">
      <c r="A123" s="19" t="s">
        <v>182</v>
      </c>
      <c r="B123" s="286"/>
      <c r="C123" s="4" t="s">
        <v>178</v>
      </c>
    </row>
    <row r="124" spans="1:3" ht="14.25">
      <c r="A124" s="19" t="s">
        <v>183</v>
      </c>
      <c r="B124" s="283"/>
      <c r="C124" s="4" t="s">
        <v>178</v>
      </c>
    </row>
    <row r="125" spans="1:3" ht="14.25">
      <c r="A125" s="19" t="s">
        <v>184</v>
      </c>
      <c r="B125" s="277"/>
      <c r="C125" s="4" t="s">
        <v>178</v>
      </c>
    </row>
    <row r="126" spans="1:3" ht="14.25">
      <c r="A126" s="9" t="s">
        <v>185</v>
      </c>
      <c r="B126" s="277"/>
      <c r="C126" s="4" t="s">
        <v>178</v>
      </c>
    </row>
    <row r="127" ht="14.25">
      <c r="A127" s="9"/>
    </row>
    <row r="128" ht="14.25">
      <c r="A128" s="9"/>
    </row>
    <row r="129" spans="1:3" ht="14.25">
      <c r="A129" s="18" t="s">
        <v>186</v>
      </c>
      <c r="B129" s="274"/>
      <c r="C129" s="4" t="s">
        <v>33</v>
      </c>
    </row>
    <row r="130" spans="1:3" ht="15">
      <c r="A130" s="34" t="s">
        <v>187</v>
      </c>
      <c r="B130" s="274"/>
      <c r="C130" s="4" t="s">
        <v>33</v>
      </c>
    </row>
    <row r="131" spans="1:3" ht="14.25">
      <c r="A131" s="21" t="s">
        <v>188</v>
      </c>
      <c r="B131" s="282"/>
      <c r="C131" s="4" t="s">
        <v>33</v>
      </c>
    </row>
    <row r="132" spans="1:3" ht="14.25">
      <c r="A132" s="21" t="s">
        <v>189</v>
      </c>
      <c r="B132" s="279"/>
      <c r="C132" s="4" t="s">
        <v>33</v>
      </c>
    </row>
    <row r="133" spans="1:3" ht="14.25">
      <c r="A133" s="21" t="s">
        <v>190</v>
      </c>
      <c r="B133" s="287"/>
      <c r="C133" s="4" t="s">
        <v>33</v>
      </c>
    </row>
    <row r="134" spans="1:3" ht="14.25">
      <c r="A134" s="21" t="s">
        <v>191</v>
      </c>
      <c r="B134" s="282"/>
      <c r="C134" s="4" t="s">
        <v>33</v>
      </c>
    </row>
    <row r="135" spans="1:3" ht="14.25">
      <c r="A135" s="21" t="s">
        <v>192</v>
      </c>
      <c r="B135" s="282"/>
      <c r="C135" s="4" t="s">
        <v>33</v>
      </c>
    </row>
    <row r="136" ht="14.25">
      <c r="A136" s="9"/>
    </row>
    <row r="137" ht="14.25">
      <c r="A137" s="9"/>
    </row>
    <row r="138" spans="1:2" ht="15">
      <c r="A138" s="302"/>
      <c r="B138" s="302"/>
    </row>
    <row r="139" spans="1:2" ht="15">
      <c r="A139" s="290" t="s">
        <v>513</v>
      </c>
      <c r="B139" s="23"/>
    </row>
    <row r="140" spans="1:2" ht="15">
      <c r="A140" s="21"/>
      <c r="B140" s="23"/>
    </row>
    <row r="141" spans="1:2" ht="14.25">
      <c r="A141" s="21" t="s">
        <v>515</v>
      </c>
      <c r="B141" s="274"/>
    </row>
    <row r="142" ht="14.25">
      <c r="A142" s="21"/>
    </row>
    <row r="143" spans="1:2" ht="14.25">
      <c r="A143" s="21" t="s">
        <v>511</v>
      </c>
      <c r="B143" s="274"/>
    </row>
    <row r="144" ht="14.25">
      <c r="A144" s="21"/>
    </row>
    <row r="145" spans="1:2" ht="14.25">
      <c r="A145" s="21" t="s">
        <v>510</v>
      </c>
      <c r="B145" s="274"/>
    </row>
    <row r="146" ht="14.25">
      <c r="A146" s="9"/>
    </row>
    <row r="147" spans="1:2" ht="14.25">
      <c r="A147" s="291" t="s">
        <v>512</v>
      </c>
      <c r="B147" s="274"/>
    </row>
    <row r="148" ht="14.25">
      <c r="A148" s="9"/>
    </row>
    <row r="149" spans="1:2" ht="14.25">
      <c r="A149" s="9" t="s">
        <v>514</v>
      </c>
      <c r="B149" s="289"/>
    </row>
    <row r="150" ht="14.25">
      <c r="A150" s="9"/>
    </row>
    <row r="151" ht="14.25">
      <c r="A151" s="9"/>
    </row>
    <row r="152" ht="14.25">
      <c r="A152" s="9"/>
    </row>
    <row r="153" ht="14.25">
      <c r="A153" s="9"/>
    </row>
    <row r="154" ht="14.25">
      <c r="A154" s="9"/>
    </row>
    <row r="155" ht="14.25">
      <c r="A155" s="9"/>
    </row>
    <row r="156" ht="14.25">
      <c r="A156" s="9"/>
    </row>
    <row r="157" ht="14.25">
      <c r="A157" s="9"/>
    </row>
    <row r="158" ht="14.25">
      <c r="A158" s="9"/>
    </row>
    <row r="159" ht="14.25">
      <c r="A159" s="9"/>
    </row>
    <row r="160" ht="14.25">
      <c r="A160" s="9"/>
    </row>
    <row r="161" ht="14.25">
      <c r="A161" s="9"/>
    </row>
    <row r="162" ht="14.25">
      <c r="A162" s="9"/>
    </row>
    <row r="163" ht="14.25">
      <c r="A163" s="9"/>
    </row>
    <row r="164" ht="14.25">
      <c r="A164" s="9"/>
    </row>
    <row r="165" ht="14.25">
      <c r="A165" s="9"/>
    </row>
    <row r="166" ht="14.25">
      <c r="A166" s="9"/>
    </row>
    <row r="167" ht="14.25">
      <c r="A167" s="9"/>
    </row>
    <row r="168" ht="14.25">
      <c r="A168" s="9"/>
    </row>
    <row r="169" ht="14.25">
      <c r="A169" s="9"/>
    </row>
    <row r="170" ht="14.25">
      <c r="A170" s="9"/>
    </row>
    <row r="171" ht="14.25">
      <c r="A171" s="9"/>
    </row>
    <row r="172" ht="14.25">
      <c r="A172" s="9"/>
    </row>
    <row r="173" ht="14.25">
      <c r="A173" s="9"/>
    </row>
    <row r="174" ht="14.25">
      <c r="A174" s="9"/>
    </row>
    <row r="175" ht="14.25">
      <c r="A175" s="9"/>
    </row>
    <row r="176" ht="14.25">
      <c r="A176" s="9"/>
    </row>
    <row r="177" ht="14.25">
      <c r="A177" s="9"/>
    </row>
    <row r="178" ht="14.25">
      <c r="A178" s="9"/>
    </row>
    <row r="179" ht="14.25">
      <c r="A179" s="9"/>
    </row>
  </sheetData>
  <sheetProtection password="E128" sheet="1" objects="1" scenarios="1"/>
  <protectedRanges>
    <protectedRange sqref="B141:B149" name="Range18"/>
    <protectedRange sqref="B129:B135" name="Range16"/>
    <protectedRange sqref="B129:B130" name="Range1_7_1"/>
    <protectedRange sqref="B131:B135" name="Range1_2_1_1_1"/>
    <protectedRange sqref="C129:C135" name="Range1_2_1_1"/>
    <protectedRange sqref="B119:B126" name="Note"/>
    <protectedRange sqref="B119:B120 B122:B123" name="Range1_7"/>
    <protectedRange sqref="B124:B125 B121 C125 B126:C126" name="Range1_2_1"/>
    <protectedRange sqref="B103:B104" name="Credit Score"/>
    <protectedRange sqref="B96:B100" name="Cancel"/>
    <protectedRange sqref="B86:B93" name="Statement"/>
    <protectedRange sqref="B78:B81" name="Annual Escrow"/>
    <protectedRange sqref="B70:B74" name="Initial Escrow"/>
    <protectedRange sqref="B45:B67" name="TILA"/>
    <protectedRange sqref="B29:B42 B27" name="HUD1"/>
    <protectedRange sqref="B11:B26 B141 B143 B145 B147 B149" name="Customer Agreement"/>
    <protectedRange sqref="B107:B116" name="Drop_Downs"/>
    <protectedRange sqref="B27" name="Range17"/>
  </protectedRanges>
  <mergeCells count="3">
    <mergeCell ref="A8:B8"/>
    <mergeCell ref="A10:B10"/>
    <mergeCell ref="A138:B138"/>
  </mergeCells>
  <conditionalFormatting sqref="B45:B67 B70:B75 B78:B82 B86:B93 B96:B100 B29:B42 B11:B27 B103:B104 B141 B143 B145 B147 B149">
    <cfRule type="cellIs" priority="1" dxfId="0" operator="equal" stopIfTrue="1">
      <formula>$AG$112</formula>
    </cfRule>
  </conditionalFormatting>
  <conditionalFormatting sqref="B107:B116">
    <cfRule type="cellIs" priority="2" dxfId="0" operator="equal" stopIfTrue="1">
      <formula>#REF!</formula>
    </cfRule>
  </conditionalFormatting>
  <conditionalFormatting sqref="B119:B126">
    <cfRule type="cellIs" priority="3" dxfId="0" operator="equal" stopIfTrue="1">
      <formula>$AG$146</formula>
    </cfRule>
  </conditionalFormatting>
  <conditionalFormatting sqref="B129:B135">
    <cfRule type="cellIs" priority="4" dxfId="0" operator="equal" stopIfTrue="1">
      <formula>$AG$157</formula>
    </cfRule>
  </conditionalFormatting>
  <dataValidations count="6">
    <dataValidation type="list" allowBlank="1" showInputMessage="1" showErrorMessage="1" sqref="B96 B129:B130 B119:B120 B107:B116 B49:B66 B11 B29 B78 B70 B86 B103">
      <formula1>$K$2:$K$5</formula1>
    </dataValidation>
    <dataValidation type="list" allowBlank="1" showInputMessage="1" showErrorMessage="1" sqref="B67 B12 B15:B26 B141 B143 B145 B147">
      <formula1>$I$3:$I$5</formula1>
    </dataValidation>
    <dataValidation type="list" allowBlank="1" showInputMessage="1" showErrorMessage="1" sqref="B41">
      <formula1>$E$3:$E$6</formula1>
    </dataValidation>
    <dataValidation type="list" allowBlank="1" showInputMessage="1" showErrorMessage="1" sqref="B34">
      <formula1>$O$2:$O$52</formula1>
    </dataValidation>
    <dataValidation type="list" allowBlank="1" showInputMessage="1" showErrorMessage="1" sqref="B122">
      <formula1>$F$2:$F$4</formula1>
    </dataValidation>
    <dataValidation type="list" allowBlank="1" showInputMessage="1" showErrorMessage="1" sqref="B123">
      <formula1>$J$2:$J$4</formula1>
    </dataValidation>
  </dataValidations>
  <printOptions horizontalCentered="1"/>
  <pageMargins left="0.51" right="0.61" top="0.12" bottom="0.38" header="0.28" footer="0.13"/>
  <pageSetup horizontalDpi="204" verticalDpi="204" orientation="landscape" scale="77" r:id="rId3"/>
  <headerFooter alignWithMargins="0">
    <oddFooter>&amp;RPage &amp;P</oddFooter>
  </headerFooter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282"/>
  <sheetViews>
    <sheetView showGridLines="0" zoomScale="150" zoomScaleNormal="150" workbookViewId="0" topLeftCell="A5">
      <selection activeCell="D166" sqref="D166"/>
    </sheetView>
  </sheetViews>
  <sheetFormatPr defaultColWidth="9.140625" defaultRowHeight="12.75"/>
  <cols>
    <col min="1" max="1" width="0.5625" style="0" customWidth="1"/>
    <col min="2" max="2" width="3.421875" style="0" customWidth="1"/>
    <col min="3" max="3" width="8.8515625" style="0" customWidth="1"/>
    <col min="4" max="4" width="8.421875" style="0" customWidth="1"/>
    <col min="5" max="5" width="7.140625" style="0" customWidth="1"/>
    <col min="6" max="6" width="0.71875" style="0" customWidth="1"/>
    <col min="7" max="7" width="6.8515625" style="0" customWidth="1"/>
    <col min="8" max="8" width="8.57421875" style="0" customWidth="1"/>
    <col min="9" max="9" width="3.00390625" style="0" customWidth="1"/>
    <col min="10" max="10" width="3.28125" style="0" customWidth="1"/>
    <col min="11" max="11" width="10.28125" style="0" customWidth="1"/>
    <col min="12" max="12" width="1.7109375" style="0" customWidth="1"/>
    <col min="13" max="13" width="0.9921875" style="0" customWidth="1"/>
    <col min="14" max="14" width="5.140625" style="0" customWidth="1"/>
    <col min="15" max="15" width="4.140625" style="46" customWidth="1"/>
    <col min="16" max="16" width="3.7109375" style="46" customWidth="1"/>
    <col min="17" max="17" width="7.28125" style="46" hidden="1" customWidth="1"/>
    <col min="18" max="18" width="12.28125" style="48" bestFit="1" customWidth="1"/>
    <col min="19" max="19" width="8.140625" style="0" customWidth="1"/>
    <col min="20" max="20" width="12.57421875" style="38" bestFit="1" customWidth="1"/>
    <col min="21" max="21" width="9.28125" style="0" bestFit="1" customWidth="1"/>
  </cols>
  <sheetData>
    <row r="1" spans="1:18" ht="8.25" customHeight="1" hidden="1">
      <c r="A1" s="321"/>
      <c r="B1" s="322"/>
      <c r="C1" s="322"/>
      <c r="D1" s="322"/>
      <c r="E1" s="322"/>
      <c r="F1" s="322"/>
      <c r="G1" s="322"/>
      <c r="H1" s="322"/>
      <c r="I1" s="36"/>
      <c r="J1" s="37"/>
      <c r="K1" s="36"/>
      <c r="L1" s="36"/>
      <c r="M1" s="36"/>
      <c r="N1" s="36"/>
      <c r="O1" s="36"/>
      <c r="P1" s="36"/>
      <c r="Q1" s="36"/>
      <c r="R1" s="36"/>
    </row>
    <row r="2" spans="1:18" ht="8.25" customHeight="1" hidden="1">
      <c r="A2" s="321"/>
      <c r="B2" s="322"/>
      <c r="C2" s="322"/>
      <c r="D2" s="322"/>
      <c r="E2" s="322"/>
      <c r="F2" s="322"/>
      <c r="G2" s="322"/>
      <c r="H2" s="322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8.25" customHeight="1" hidden="1">
      <c r="A3" s="304"/>
      <c r="B3" s="305"/>
      <c r="C3" s="305"/>
      <c r="D3" s="305"/>
      <c r="E3" s="305"/>
      <c r="F3" s="305"/>
      <c r="G3" s="305"/>
      <c r="H3" s="305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8.25" customHeight="1" hidden="1">
      <c r="A4" s="304"/>
      <c r="B4" s="305"/>
      <c r="C4" s="305"/>
      <c r="D4" s="305"/>
      <c r="E4" s="305"/>
      <c r="F4" s="305"/>
      <c r="G4" s="305"/>
      <c r="H4" s="305"/>
      <c r="I4" s="40"/>
      <c r="J4" s="40"/>
      <c r="K4" s="40"/>
      <c r="L4" s="40"/>
      <c r="M4" s="40"/>
      <c r="N4" s="40"/>
      <c r="O4" s="39"/>
      <c r="P4" s="39"/>
      <c r="Q4" s="39"/>
      <c r="R4" s="40"/>
    </row>
    <row r="5" spans="1:18" ht="5.25" customHeight="1" thickBo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9"/>
      <c r="P5" s="39"/>
      <c r="Q5" s="39"/>
      <c r="R5" s="40"/>
    </row>
    <row r="6" spans="1:18" ht="12.75" hidden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9"/>
      <c r="P6" s="39"/>
      <c r="Q6" s="39"/>
      <c r="R6" s="40"/>
    </row>
    <row r="7" spans="1:18" ht="12.75" hidden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9"/>
      <c r="P7" s="39"/>
      <c r="Q7" s="39"/>
      <c r="R7" s="40"/>
    </row>
    <row r="8" spans="1:18" ht="12.75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39"/>
      <c r="P8" s="39"/>
      <c r="Q8" s="39"/>
      <c r="R8" s="40"/>
    </row>
    <row r="9" spans="1:18" ht="12.75" hidden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9"/>
      <c r="P9" s="39"/>
      <c r="Q9" s="39"/>
      <c r="R9" s="40"/>
    </row>
    <row r="10" spans="1:18" ht="12.75" hidden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39"/>
      <c r="P10" s="39"/>
      <c r="Q10" s="39"/>
      <c r="R10" s="40"/>
    </row>
    <row r="11" spans="1:18" ht="12.75" hidden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39"/>
      <c r="P11" s="39"/>
      <c r="Q11" s="39"/>
      <c r="R11" s="40"/>
    </row>
    <row r="12" spans="1:18" ht="12.75" hidden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39"/>
      <c r="P12" s="39"/>
      <c r="Q12" s="39"/>
      <c r="R12" s="40"/>
    </row>
    <row r="13" spans="1:18" ht="12.75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39"/>
      <c r="P13" s="39"/>
      <c r="Q13" s="39"/>
      <c r="R13" s="40"/>
    </row>
    <row r="14" spans="1:18" ht="12.75" hidden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9"/>
      <c r="P14" s="39"/>
      <c r="Q14" s="39"/>
      <c r="R14" s="40"/>
    </row>
    <row r="15" spans="1:18" ht="12.75" hidden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9"/>
      <c r="P15" s="39"/>
      <c r="Q15" s="39"/>
      <c r="R15" s="40"/>
    </row>
    <row r="16" spans="1:18" ht="12.75" hidden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9"/>
      <c r="P16" s="39"/>
      <c r="Q16" s="39"/>
      <c r="R16" s="40"/>
    </row>
    <row r="17" spans="1:18" ht="12.75" hidden="1">
      <c r="A17" s="40"/>
      <c r="B17" s="4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39"/>
      <c r="P17" s="39"/>
      <c r="Q17" s="39"/>
      <c r="R17" s="40"/>
    </row>
    <row r="18" spans="1:18" ht="33.75" hidden="1">
      <c r="A18" s="40"/>
      <c r="B18" s="40" t="s">
        <v>193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9"/>
      <c r="P18" s="39"/>
      <c r="Q18" s="39"/>
      <c r="R18" s="40"/>
    </row>
    <row r="19" spans="1:18" ht="12.75" hidden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9"/>
      <c r="P19" s="39"/>
      <c r="Q19" s="39"/>
      <c r="R19" s="40"/>
    </row>
    <row r="20" spans="1:18" ht="33.75" hidden="1">
      <c r="A20" s="40"/>
      <c r="B20" s="40" t="s">
        <v>193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39"/>
      <c r="Q20" s="39"/>
      <c r="R20" s="40"/>
    </row>
    <row r="21" spans="1:18" ht="12.75" hidden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9"/>
      <c r="P21" s="39"/>
      <c r="Q21" s="39"/>
      <c r="R21" s="40"/>
    </row>
    <row r="22" spans="1:18" ht="12.75" hidden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9"/>
      <c r="P22" s="39"/>
      <c r="Q22" s="39"/>
      <c r="R22" s="40"/>
    </row>
    <row r="23" spans="1:18" ht="12.75" hidden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9"/>
      <c r="P23" s="39"/>
      <c r="Q23" s="39"/>
      <c r="R23" s="40"/>
    </row>
    <row r="24" spans="1:18" ht="12.75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9"/>
      <c r="P24" s="39"/>
      <c r="Q24" s="39"/>
      <c r="R24" s="40"/>
    </row>
    <row r="25" spans="1:18" ht="12.75" hidden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39"/>
      <c r="P25" s="39"/>
      <c r="Q25" s="39"/>
      <c r="R25" s="40"/>
    </row>
    <row r="26" spans="1:18" ht="12.75" hidden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9"/>
      <c r="P26" s="39"/>
      <c r="Q26" s="39"/>
      <c r="R26" s="40"/>
    </row>
    <row r="27" spans="1:18" ht="12.75" hidden="1">
      <c r="A27" s="40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39"/>
      <c r="P27" s="39"/>
      <c r="Q27" s="39"/>
      <c r="R27" s="40"/>
    </row>
    <row r="28" spans="1:18" ht="12.75" hidden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39"/>
      <c r="P28" s="39"/>
      <c r="Q28" s="39"/>
      <c r="R28" s="40"/>
    </row>
    <row r="29" spans="1:18" ht="12.75" hidden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9"/>
      <c r="P29" s="39"/>
      <c r="Q29" s="39"/>
      <c r="R29" s="40"/>
    </row>
    <row r="30" spans="1:18" ht="12.75" hidden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9"/>
      <c r="P30" s="39"/>
      <c r="Q30" s="39"/>
      <c r="R30" s="40"/>
    </row>
    <row r="31" spans="1:18" ht="12.75" hidden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9"/>
      <c r="P31" s="39"/>
      <c r="Q31" s="39"/>
      <c r="R31" s="40"/>
    </row>
    <row r="32" spans="1:18" ht="12.75" hidden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9"/>
      <c r="P32" s="39"/>
      <c r="Q32" s="39"/>
      <c r="R32" s="40"/>
    </row>
    <row r="33" spans="1:18" ht="12.75" hidden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9"/>
      <c r="P33" s="39"/>
      <c r="Q33" s="39"/>
      <c r="R33" s="40"/>
    </row>
    <row r="34" spans="1:18" ht="12.75" hidden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39"/>
      <c r="Q34" s="39"/>
      <c r="R34" s="40"/>
    </row>
    <row r="35" spans="1:18" ht="12.75" hidden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9"/>
      <c r="P35" s="39"/>
      <c r="Q35" s="39"/>
      <c r="R35" s="40"/>
    </row>
    <row r="36" spans="1:18" ht="12.75" hidden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9"/>
      <c r="P36" s="39"/>
      <c r="Q36" s="39"/>
      <c r="R36" s="40"/>
    </row>
    <row r="37" spans="1:18" ht="12.75" hidden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9"/>
      <c r="P37" s="39"/>
      <c r="Q37" s="39"/>
      <c r="R37" s="40"/>
    </row>
    <row r="38" spans="1:18" ht="12.75" hidden="1">
      <c r="A38" s="40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9"/>
      <c r="P38" s="39"/>
      <c r="Q38" s="39"/>
      <c r="R38" s="40"/>
    </row>
    <row r="39" spans="1:18" ht="12.75" hidden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9"/>
      <c r="P39" s="39"/>
      <c r="Q39" s="39"/>
      <c r="R39" s="40"/>
    </row>
    <row r="40" spans="1:18" ht="12.75" hidden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39"/>
      <c r="P40" s="39"/>
      <c r="Q40" s="39"/>
      <c r="R40" s="40"/>
    </row>
    <row r="41" spans="1:18" ht="12.75" hidden="1">
      <c r="A41" s="40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9"/>
      <c r="Q41" s="39"/>
      <c r="R41" s="40"/>
    </row>
    <row r="42" spans="1:18" ht="12.75" hidden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39"/>
      <c r="P42" s="39"/>
      <c r="Q42" s="39"/>
      <c r="R42" s="40"/>
    </row>
    <row r="43" spans="1:18" ht="12.75" hidden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9"/>
      <c r="P43" s="39"/>
      <c r="Q43" s="39"/>
      <c r="R43" s="40"/>
    </row>
    <row r="44" spans="1:18" ht="12.75" hidden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39"/>
      <c r="P44" s="39"/>
      <c r="Q44" s="39"/>
      <c r="R44" s="40"/>
    </row>
    <row r="45" spans="1:18" ht="12.75" hidden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9"/>
      <c r="P45" s="39"/>
      <c r="Q45" s="39"/>
      <c r="R45" s="40"/>
    </row>
    <row r="46" spans="1:18" ht="12.75" hidden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9"/>
      <c r="P46" s="39"/>
      <c r="Q46" s="39"/>
      <c r="R46" s="40"/>
    </row>
    <row r="47" spans="1:18" ht="12.75" hidden="1">
      <c r="A47" s="40"/>
      <c r="B47" s="4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9"/>
      <c r="P47" s="39"/>
      <c r="Q47" s="39"/>
      <c r="R47" s="40"/>
    </row>
    <row r="48" spans="1:18" ht="12.75" hidden="1">
      <c r="A48" s="40"/>
      <c r="B48" s="4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9"/>
      <c r="P48" s="39"/>
      <c r="Q48" s="39"/>
      <c r="R48" s="40"/>
    </row>
    <row r="49" spans="1:18" ht="12.75" hidden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9"/>
      <c r="P49" s="39"/>
      <c r="Q49" s="39"/>
      <c r="R49" s="40"/>
    </row>
    <row r="50" spans="1:18" ht="12.75" hidden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9"/>
      <c r="P50" s="39"/>
      <c r="Q50" s="39"/>
      <c r="R50" s="40"/>
    </row>
    <row r="51" spans="1:18" ht="12.75" hidden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  <c r="Q51" s="39"/>
      <c r="R51" s="40"/>
    </row>
    <row r="52" spans="1:18" ht="12.75" hidden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  <c r="Q52" s="39"/>
      <c r="R52" s="40"/>
    </row>
    <row r="53" spans="1:18" ht="12.75" hidden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  <c r="Q53" s="39"/>
      <c r="R53" s="40"/>
    </row>
    <row r="54" spans="1:18" ht="12.75" hidden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9"/>
      <c r="P54" s="39"/>
      <c r="Q54" s="39"/>
      <c r="R54" s="40"/>
    </row>
    <row r="55" spans="1:18" ht="12.75" hidden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39"/>
      <c r="P55" s="39"/>
      <c r="Q55" s="39"/>
      <c r="R55" s="40"/>
    </row>
    <row r="56" spans="1:18" ht="12.75" hidden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39"/>
      <c r="P56" s="39"/>
      <c r="Q56" s="39"/>
      <c r="R56" s="40"/>
    </row>
    <row r="57" spans="1:18" ht="12.75" hidden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39"/>
      <c r="P57" s="39"/>
      <c r="Q57" s="39"/>
      <c r="R57" s="40"/>
    </row>
    <row r="58" spans="1:18" ht="12.75" hidden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9"/>
      <c r="P58" s="39"/>
      <c r="Q58" s="39"/>
      <c r="R58" s="40"/>
    </row>
    <row r="59" spans="1:18" ht="12.75" hidden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9"/>
      <c r="P59" s="39"/>
      <c r="Q59" s="39"/>
      <c r="R59" s="40"/>
    </row>
    <row r="60" spans="1:18" ht="12.75" hidden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39"/>
      <c r="P60" s="39"/>
      <c r="Q60" s="39"/>
      <c r="R60" s="40"/>
    </row>
    <row r="61" spans="1:18" ht="12.75" hidden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39"/>
      <c r="P61" s="39"/>
      <c r="Q61" s="39"/>
      <c r="R61" s="40"/>
    </row>
    <row r="62" spans="1:18" ht="12.75" hidden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9"/>
      <c r="P62" s="39"/>
      <c r="Q62" s="39"/>
      <c r="R62" s="40"/>
    </row>
    <row r="63" spans="1:18" ht="12.75" hidden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39"/>
      <c r="P63" s="39"/>
      <c r="Q63" s="39"/>
      <c r="R63" s="40"/>
    </row>
    <row r="64" spans="1:18" ht="12.75" hidden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39"/>
      <c r="P64" s="39"/>
      <c r="Q64" s="39"/>
      <c r="R64" s="40"/>
    </row>
    <row r="65" spans="1:18" ht="12.75" hidden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39"/>
      <c r="P65" s="39"/>
      <c r="Q65" s="39"/>
      <c r="R65" s="40"/>
    </row>
    <row r="66" spans="1:18" ht="67.5" hidden="1">
      <c r="A66" s="40"/>
      <c r="B66" s="40" t="str">
        <f>IF(B210="Purchase","Not HOEPA Loan",IF(B62&gt;(B65+0.08),"HOEPA Loan","Not HOEPA Loan"))</f>
        <v>Not HOEPA Loan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39"/>
      <c r="P66" s="39"/>
      <c r="Q66" s="39"/>
      <c r="R66" s="40"/>
    </row>
    <row r="67" spans="1:18" ht="67.5" hidden="1">
      <c r="A67" s="40"/>
      <c r="B67" s="40" t="str">
        <f>IF(B210="Purchase","Not HOEPA Loan",IF(B62&gt;(B65+0.1),"HOEPA Loan","Not HOEPA Loan"))</f>
        <v>Not HOEPA Loan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39"/>
      <c r="P67" s="39"/>
      <c r="Q67" s="39"/>
      <c r="R67" s="40"/>
    </row>
    <row r="68" spans="1:18" ht="67.5" hidden="1">
      <c r="A68" s="40"/>
      <c r="B68" s="40" t="str">
        <f>IF(B210="Purchase","Not HOEPA Loan",IF((B84&gt;B85),"HOEPA Loan","Not HOPEA Loan"))</f>
        <v>Not HOPEA Loan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39"/>
      <c r="P68" s="39"/>
      <c r="Q68" s="39"/>
      <c r="R68" s="40"/>
    </row>
    <row r="69" spans="1:18" ht="12.75" hidden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39"/>
      <c r="P69" s="39"/>
      <c r="Q69" s="39"/>
      <c r="R69" s="40"/>
    </row>
    <row r="70" spans="1:18" ht="12.75" hidden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39"/>
      <c r="P70" s="39"/>
      <c r="Q70" s="39"/>
      <c r="R70" s="40"/>
    </row>
    <row r="71" spans="1:18" ht="12.75" hidden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9"/>
      <c r="P71" s="39"/>
      <c r="Q71" s="39"/>
      <c r="R71" s="40"/>
    </row>
    <row r="72" spans="1:18" ht="12.75" hidden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9"/>
      <c r="P72" s="39"/>
      <c r="Q72" s="39"/>
      <c r="R72" s="40"/>
    </row>
    <row r="73" spans="1:18" ht="12.75" hidden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39"/>
      <c r="P73" s="39"/>
      <c r="Q73" s="39"/>
      <c r="R73" s="40"/>
    </row>
    <row r="74" spans="1:18" ht="12.75" hidden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9"/>
      <c r="P74" s="39"/>
      <c r="Q74" s="39"/>
      <c r="R74" s="40"/>
    </row>
    <row r="75" spans="1:18" ht="12.75" hidden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39"/>
      <c r="P75" s="39"/>
      <c r="Q75" s="39"/>
      <c r="R75" s="40"/>
    </row>
    <row r="76" spans="1:18" ht="12.75" hidden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39"/>
      <c r="P76" s="39"/>
      <c r="Q76" s="39"/>
      <c r="R76" s="40"/>
    </row>
    <row r="77" spans="1:18" ht="12.75" hidden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39"/>
      <c r="P77" s="39"/>
      <c r="Q77" s="39"/>
      <c r="R77" s="40"/>
    </row>
    <row r="78" spans="1:18" ht="12.75" hidden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9"/>
      <c r="P78" s="39"/>
      <c r="Q78" s="39"/>
      <c r="R78" s="40"/>
    </row>
    <row r="79" spans="1:18" ht="12.75" hidden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39"/>
      <c r="P79" s="39"/>
      <c r="Q79" s="39"/>
      <c r="R79" s="40"/>
    </row>
    <row r="80" spans="1:18" ht="12.75" hidden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39"/>
      <c r="P80" s="39"/>
      <c r="Q80" s="39"/>
      <c r="R80" s="40"/>
    </row>
    <row r="81" spans="1:17" ht="13.5" hidden="1" thickBot="1">
      <c r="A81" s="35"/>
      <c r="B81" s="45"/>
      <c r="P81" s="47"/>
      <c r="Q81" s="47"/>
    </row>
    <row r="82" spans="2:18" ht="9.75" customHeight="1" hidden="1">
      <c r="B82" s="49"/>
      <c r="C82" s="50"/>
      <c r="D82" s="51"/>
      <c r="E82" s="52"/>
      <c r="F82" s="52"/>
      <c r="G82" s="53"/>
      <c r="H82" s="54"/>
      <c r="I82" s="55"/>
      <c r="J82" s="55"/>
      <c r="K82" s="56"/>
      <c r="L82" s="57" t="s">
        <v>194</v>
      </c>
      <c r="M82" s="58"/>
      <c r="N82" s="56"/>
      <c r="O82" s="59"/>
      <c r="P82" s="60"/>
      <c r="Q82" s="61"/>
      <c r="R82" s="62"/>
    </row>
    <row r="83" spans="2:18" ht="9.75" customHeight="1" hidden="1">
      <c r="B83" s="63"/>
      <c r="C83" s="48"/>
      <c r="D83" s="48"/>
      <c r="E83" s="48"/>
      <c r="F83" s="48"/>
      <c r="G83" s="64"/>
      <c r="H83" s="65" t="s">
        <v>498</v>
      </c>
      <c r="I83" s="66"/>
      <c r="J83" s="67"/>
      <c r="K83" s="67"/>
      <c r="L83" s="67"/>
      <c r="M83" s="67"/>
      <c r="N83" s="67"/>
      <c r="O83" s="68"/>
      <c r="P83" s="68"/>
      <c r="Q83" s="68"/>
      <c r="R83" s="69"/>
    </row>
    <row r="84" spans="2:18" ht="9.75" customHeight="1" hidden="1">
      <c r="B84" s="70"/>
      <c r="C84" s="48"/>
      <c r="D84" s="71" t="s">
        <v>195</v>
      </c>
      <c r="E84" s="48"/>
      <c r="F84" s="48"/>
      <c r="G84" s="64"/>
      <c r="H84" s="72" t="s">
        <v>196</v>
      </c>
      <c r="I84" s="73"/>
      <c r="J84" s="73"/>
      <c r="K84" s="73"/>
      <c r="L84" s="74"/>
      <c r="M84" s="73" t="s">
        <v>197</v>
      </c>
      <c r="N84" s="67"/>
      <c r="O84" s="68"/>
      <c r="P84" s="68"/>
      <c r="Q84" s="68"/>
      <c r="R84" s="69"/>
    </row>
    <row r="85" spans="2:18" ht="9.75" customHeight="1" hidden="1" thickBot="1">
      <c r="B85" s="75"/>
      <c r="C85" s="76"/>
      <c r="D85" s="77"/>
      <c r="E85" s="76"/>
      <c r="F85" s="76"/>
      <c r="G85" s="78"/>
      <c r="H85" s="79" t="s">
        <v>198</v>
      </c>
      <c r="I85" s="80"/>
      <c r="J85" s="81"/>
      <c r="K85" s="81"/>
      <c r="L85" s="81"/>
      <c r="M85" s="81"/>
      <c r="N85" s="81"/>
      <c r="O85" s="82"/>
      <c r="P85" s="82"/>
      <c r="Q85" s="82"/>
      <c r="R85" s="83"/>
    </row>
    <row r="86" spans="2:18" ht="15.75" customHeight="1" hidden="1">
      <c r="B86" s="84" t="s">
        <v>199</v>
      </c>
      <c r="C86" s="85" t="s">
        <v>499</v>
      </c>
      <c r="D86" s="86"/>
      <c r="E86" s="86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8"/>
      <c r="Q86" s="88"/>
      <c r="R86" s="64"/>
    </row>
    <row r="87" spans="2:18" ht="9.75" customHeight="1" hidden="1">
      <c r="B87" s="89"/>
      <c r="C87" s="90" t="s">
        <v>200</v>
      </c>
      <c r="D87" s="86"/>
      <c r="E87" s="86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8"/>
      <c r="Q87" s="88"/>
      <c r="R87" s="64"/>
    </row>
    <row r="88" spans="2:18" ht="6" customHeight="1" hidden="1">
      <c r="B88" s="91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4" t="s">
        <v>201</v>
      </c>
      <c r="O88" s="95"/>
      <c r="P88" s="96"/>
      <c r="Q88" s="96"/>
      <c r="R88" s="97"/>
    </row>
    <row r="89" spans="2:18" ht="9.75" customHeight="1" hidden="1">
      <c r="B89" s="98" t="s">
        <v>202</v>
      </c>
      <c r="C89" s="99"/>
      <c r="D89" s="99"/>
      <c r="E89" s="99"/>
      <c r="F89" s="100"/>
      <c r="G89" s="101" t="s">
        <v>203</v>
      </c>
      <c r="H89" s="99"/>
      <c r="I89" s="99"/>
      <c r="J89" s="102"/>
      <c r="K89" s="102"/>
      <c r="L89" s="103"/>
      <c r="M89" s="104" t="s">
        <v>204</v>
      </c>
      <c r="N89" s="99"/>
      <c r="O89" s="105"/>
      <c r="P89" s="105"/>
      <c r="Q89" s="105"/>
      <c r="R89" s="106"/>
    </row>
    <row r="90" spans="2:18" ht="9.75" customHeight="1" hidden="1">
      <c r="B90" s="89"/>
      <c r="C90" s="87" t="s">
        <v>205</v>
      </c>
      <c r="D90" s="87"/>
      <c r="E90" s="87"/>
      <c r="F90" s="107"/>
      <c r="G90" s="108"/>
      <c r="H90" s="87" t="s">
        <v>206</v>
      </c>
      <c r="I90" s="87"/>
      <c r="J90" s="87"/>
      <c r="K90" s="87"/>
      <c r="L90" s="107"/>
      <c r="M90" s="108" t="s">
        <v>207</v>
      </c>
      <c r="N90" s="87"/>
      <c r="O90" s="88"/>
      <c r="P90" s="88"/>
      <c r="Q90" s="88"/>
      <c r="R90" s="109"/>
    </row>
    <row r="91" spans="2:18" ht="9.75" customHeight="1" hidden="1">
      <c r="B91" s="89"/>
      <c r="C91" s="87"/>
      <c r="D91" s="87"/>
      <c r="E91" s="87"/>
      <c r="F91" s="107"/>
      <c r="G91" s="108"/>
      <c r="H91" s="87" t="s">
        <v>208</v>
      </c>
      <c r="I91" s="87"/>
      <c r="J91" s="87"/>
      <c r="K91" s="87"/>
      <c r="L91" s="107"/>
      <c r="M91" s="108"/>
      <c r="N91" s="87"/>
      <c r="O91" s="88"/>
      <c r="P91" s="88"/>
      <c r="Q91" s="88"/>
      <c r="R91" s="109"/>
    </row>
    <row r="92" spans="2:18" ht="9.75" customHeight="1" hidden="1">
      <c r="B92" s="89"/>
      <c r="C92" s="87"/>
      <c r="D92" s="87"/>
      <c r="E92" s="87"/>
      <c r="F92" s="107"/>
      <c r="G92" s="108"/>
      <c r="H92" s="87" t="s">
        <v>209</v>
      </c>
      <c r="I92" s="87"/>
      <c r="K92" s="110"/>
      <c r="L92" s="107"/>
      <c r="M92" s="108"/>
      <c r="N92" s="87"/>
      <c r="O92" s="88"/>
      <c r="P92" s="88"/>
      <c r="Q92" s="88"/>
      <c r="R92" s="109"/>
    </row>
    <row r="93" spans="2:18" ht="9.75" customHeight="1" hidden="1">
      <c r="B93" s="111"/>
      <c r="C93" s="112"/>
      <c r="D93" s="112"/>
      <c r="E93" s="112"/>
      <c r="F93" s="113"/>
      <c r="G93" s="114"/>
      <c r="H93" s="112"/>
      <c r="I93" s="112"/>
      <c r="J93" s="112"/>
      <c r="K93" s="112"/>
      <c r="L93" s="113"/>
      <c r="M93" s="114"/>
      <c r="N93" s="112"/>
      <c r="O93" s="115"/>
      <c r="P93" s="115"/>
      <c r="Q93" s="115"/>
      <c r="R93" s="116"/>
    </row>
    <row r="94" spans="2:18" ht="9.75" customHeight="1" hidden="1">
      <c r="B94" s="98" t="s">
        <v>210</v>
      </c>
      <c r="C94" s="99"/>
      <c r="D94" s="102"/>
      <c r="E94" s="102"/>
      <c r="F94" s="103"/>
      <c r="G94" s="101" t="s">
        <v>211</v>
      </c>
      <c r="H94" s="99"/>
      <c r="I94" s="99"/>
      <c r="J94" s="102"/>
      <c r="K94" s="102"/>
      <c r="L94" s="102"/>
      <c r="M94" s="102"/>
      <c r="N94" s="102"/>
      <c r="O94" s="117"/>
      <c r="P94" s="118" t="s">
        <v>212</v>
      </c>
      <c r="Q94" s="119"/>
      <c r="R94" s="109"/>
    </row>
    <row r="95" spans="2:18" ht="9.75" customHeight="1" hidden="1">
      <c r="B95" s="89"/>
      <c r="C95" s="87" t="str">
        <f>H90</f>
        <v>Robert McKenzie</v>
      </c>
      <c r="D95" s="87"/>
      <c r="E95" s="87"/>
      <c r="F95" s="107"/>
      <c r="G95" s="114"/>
      <c r="H95" s="120" t="s">
        <v>213</v>
      </c>
      <c r="I95" s="112"/>
      <c r="J95" s="112"/>
      <c r="K95" s="112"/>
      <c r="L95" s="112"/>
      <c r="M95" s="112"/>
      <c r="N95" s="112"/>
      <c r="O95" s="121"/>
      <c r="P95" s="88"/>
      <c r="Q95" s="88"/>
      <c r="R95" s="109"/>
    </row>
    <row r="96" spans="2:18" ht="9.75" customHeight="1" hidden="1">
      <c r="B96" s="89"/>
      <c r="C96" s="87" t="str">
        <f>H91</f>
        <v>205 Cavalier St</v>
      </c>
      <c r="D96" s="87"/>
      <c r="E96" s="87"/>
      <c r="F96" s="107"/>
      <c r="G96" s="104" t="s">
        <v>214</v>
      </c>
      <c r="H96" s="102"/>
      <c r="I96" s="102"/>
      <c r="J96" s="102"/>
      <c r="K96" s="102"/>
      <c r="L96" s="102"/>
      <c r="M96" s="102"/>
      <c r="N96" s="102"/>
      <c r="O96" s="117"/>
      <c r="P96" s="122">
        <v>39870</v>
      </c>
      <c r="Q96" s="122"/>
      <c r="R96" s="109"/>
    </row>
    <row r="97" spans="2:18" ht="9.75" customHeight="1" hidden="1">
      <c r="B97" s="123"/>
      <c r="C97" s="87" t="str">
        <f>H92</f>
        <v>Palm Bay, FL 32909</v>
      </c>
      <c r="D97" s="110"/>
      <c r="E97" s="110"/>
      <c r="F97" s="107"/>
      <c r="G97" s="124"/>
      <c r="H97" s="48"/>
      <c r="I97" s="48"/>
      <c r="J97" s="48"/>
      <c r="K97" s="48"/>
      <c r="L97" s="48"/>
      <c r="M97" s="48"/>
      <c r="N97" s="48"/>
      <c r="O97" s="125"/>
      <c r="P97" s="126"/>
      <c r="Q97" s="126"/>
      <c r="R97" s="64"/>
    </row>
    <row r="98" spans="2:18" ht="9.75" customHeight="1" hidden="1" thickBot="1">
      <c r="B98" s="127"/>
      <c r="C98" s="128"/>
      <c r="D98" s="128"/>
      <c r="E98" s="128"/>
      <c r="F98" s="129"/>
      <c r="G98" s="130"/>
      <c r="H98" s="76"/>
      <c r="I98" s="76"/>
      <c r="J98" s="76"/>
      <c r="K98" s="76"/>
      <c r="L98" s="76"/>
      <c r="M98" s="76"/>
      <c r="N98" s="76"/>
      <c r="O98" s="131"/>
      <c r="P98" s="132"/>
      <c r="Q98" s="133"/>
      <c r="R98" s="78"/>
    </row>
    <row r="99" spans="2:17" ht="4.5" customHeight="1" hidden="1" thickBot="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126"/>
      <c r="P99" s="126"/>
      <c r="Q99" s="126"/>
    </row>
    <row r="100" spans="2:18" ht="13.5" hidden="1" thickBot="1">
      <c r="B100" s="134"/>
      <c r="C100" s="135" t="s">
        <v>215</v>
      </c>
      <c r="D100" s="136"/>
      <c r="E100" s="136"/>
      <c r="F100" s="136"/>
      <c r="G100" s="136"/>
      <c r="H100" s="137"/>
      <c r="I100" s="138"/>
      <c r="J100" s="139"/>
      <c r="K100" s="135" t="s">
        <v>216</v>
      </c>
      <c r="L100" s="136"/>
      <c r="M100" s="140"/>
      <c r="N100" s="140"/>
      <c r="O100" s="141"/>
      <c r="P100" s="141"/>
      <c r="Q100" s="141"/>
      <c r="R100" s="142"/>
    </row>
    <row r="101" spans="2:18" ht="12.75" hidden="1">
      <c r="B101" s="143" t="s">
        <v>217</v>
      </c>
      <c r="C101" s="144" t="s">
        <v>218</v>
      </c>
      <c r="D101" s="145"/>
      <c r="E101" s="145"/>
      <c r="F101" s="145"/>
      <c r="G101" s="145"/>
      <c r="H101" s="146"/>
      <c r="I101" s="147"/>
      <c r="J101" s="143" t="s">
        <v>219</v>
      </c>
      <c r="K101" s="144" t="s">
        <v>220</v>
      </c>
      <c r="L101" s="145"/>
      <c r="M101" s="145"/>
      <c r="N101" s="145"/>
      <c r="O101" s="148"/>
      <c r="P101" s="148"/>
      <c r="Q101" s="148"/>
      <c r="R101" s="149"/>
    </row>
    <row r="102" spans="2:18" ht="9.75" customHeight="1" hidden="1">
      <c r="B102" s="150" t="s">
        <v>221</v>
      </c>
      <c r="C102" s="151" t="s">
        <v>222</v>
      </c>
      <c r="D102" s="151"/>
      <c r="E102" s="151"/>
      <c r="F102" s="151"/>
      <c r="G102" s="151"/>
      <c r="H102" s="152">
        <f>R102</f>
        <v>200000</v>
      </c>
      <c r="I102" s="147"/>
      <c r="J102" s="150" t="s">
        <v>223</v>
      </c>
      <c r="K102" s="151" t="s">
        <v>222</v>
      </c>
      <c r="L102" s="151"/>
      <c r="M102" s="151"/>
      <c r="N102" s="151"/>
      <c r="O102" s="153"/>
      <c r="P102" s="153"/>
      <c r="Q102" s="153"/>
      <c r="R102" s="154">
        <v>200000</v>
      </c>
    </row>
    <row r="103" spans="2:18" ht="9.75" customHeight="1" hidden="1">
      <c r="B103" s="150" t="s">
        <v>224</v>
      </c>
      <c r="C103" s="155" t="s">
        <v>225</v>
      </c>
      <c r="D103" s="151"/>
      <c r="E103" s="151"/>
      <c r="F103" s="151"/>
      <c r="G103" s="151"/>
      <c r="H103" s="152"/>
      <c r="I103" s="147"/>
      <c r="J103" s="150" t="s">
        <v>226</v>
      </c>
      <c r="K103" s="155" t="s">
        <v>225</v>
      </c>
      <c r="L103" s="151"/>
      <c r="M103" s="151"/>
      <c r="N103" s="151"/>
      <c r="O103" s="153"/>
      <c r="P103" s="153"/>
      <c r="Q103" s="153"/>
      <c r="R103" s="154"/>
    </row>
    <row r="104" spans="2:18" ht="9.75" customHeight="1" hidden="1">
      <c r="B104" s="150" t="s">
        <v>227</v>
      </c>
      <c r="C104" s="155" t="s">
        <v>228</v>
      </c>
      <c r="D104" s="151"/>
      <c r="E104" s="151"/>
      <c r="F104" s="151"/>
      <c r="G104" s="151"/>
      <c r="H104" s="156">
        <f>O227</f>
        <v>0</v>
      </c>
      <c r="I104" s="147"/>
      <c r="J104" s="150" t="s">
        <v>229</v>
      </c>
      <c r="K104" s="151"/>
      <c r="L104" s="151"/>
      <c r="M104" s="151"/>
      <c r="N104" s="151"/>
      <c r="O104" s="153"/>
      <c r="P104" s="153"/>
      <c r="Q104" s="153"/>
      <c r="R104" s="154"/>
    </row>
    <row r="105" spans="2:18" ht="9.75" customHeight="1" hidden="1">
      <c r="B105" s="150" t="s">
        <v>230</v>
      </c>
      <c r="C105" s="151"/>
      <c r="D105" s="151"/>
      <c r="E105" s="151"/>
      <c r="F105" s="151"/>
      <c r="G105" s="151"/>
      <c r="H105" s="152"/>
      <c r="I105" s="147"/>
      <c r="J105" s="150" t="s">
        <v>231</v>
      </c>
      <c r="K105" s="151"/>
      <c r="L105" s="151"/>
      <c r="M105" s="151"/>
      <c r="N105" s="151"/>
      <c r="O105" s="153"/>
      <c r="P105" s="153"/>
      <c r="Q105" s="153"/>
      <c r="R105" s="154"/>
    </row>
    <row r="106" spans="2:18" ht="9.75" customHeight="1" hidden="1">
      <c r="B106" s="150" t="s">
        <v>232</v>
      </c>
      <c r="C106" s="151"/>
      <c r="D106" s="151"/>
      <c r="E106" s="151"/>
      <c r="F106" s="151"/>
      <c r="G106" s="151"/>
      <c r="H106" s="152"/>
      <c r="I106" s="147"/>
      <c r="J106" s="150" t="s">
        <v>233</v>
      </c>
      <c r="K106" s="151"/>
      <c r="L106" s="151"/>
      <c r="M106" s="151"/>
      <c r="N106" s="151"/>
      <c r="O106" s="153"/>
      <c r="P106" s="153"/>
      <c r="Q106" s="153"/>
      <c r="R106" s="154"/>
    </row>
    <row r="107" spans="2:18" ht="9.75" customHeight="1" hidden="1">
      <c r="B107" s="150"/>
      <c r="C107" s="157" t="s">
        <v>234</v>
      </c>
      <c r="D107" s="151"/>
      <c r="E107" s="151"/>
      <c r="F107" s="151"/>
      <c r="G107" s="151"/>
      <c r="H107" s="158"/>
      <c r="I107" s="147"/>
      <c r="J107" s="150"/>
      <c r="K107" s="157" t="s">
        <v>235</v>
      </c>
      <c r="L107" s="151"/>
      <c r="M107" s="151"/>
      <c r="N107" s="151"/>
      <c r="O107" s="153"/>
      <c r="P107" s="153"/>
      <c r="Q107" s="153"/>
      <c r="R107" s="154"/>
    </row>
    <row r="108" spans="2:18" ht="9.75" customHeight="1" hidden="1">
      <c r="B108" s="150" t="s">
        <v>236</v>
      </c>
      <c r="C108" s="151" t="s">
        <v>237</v>
      </c>
      <c r="D108" s="151"/>
      <c r="E108" s="151" t="s">
        <v>238</v>
      </c>
      <c r="F108" s="151"/>
      <c r="G108" s="151"/>
      <c r="H108" s="152"/>
      <c r="I108" s="147"/>
      <c r="J108" s="150" t="s">
        <v>239</v>
      </c>
      <c r="K108" s="151" t="s">
        <v>237</v>
      </c>
      <c r="L108" s="151"/>
      <c r="M108" s="151"/>
      <c r="N108" s="151" t="s">
        <v>238</v>
      </c>
      <c r="O108" s="153"/>
      <c r="P108" s="153"/>
      <c r="Q108" s="153"/>
      <c r="R108" s="154"/>
    </row>
    <row r="109" spans="2:18" ht="9.75" customHeight="1" hidden="1">
      <c r="B109" s="150" t="s">
        <v>240</v>
      </c>
      <c r="C109" s="151" t="s">
        <v>241</v>
      </c>
      <c r="D109" s="151"/>
      <c r="E109" s="151" t="s">
        <v>238</v>
      </c>
      <c r="F109" s="151"/>
      <c r="G109" s="151"/>
      <c r="H109" s="152"/>
      <c r="I109" s="147"/>
      <c r="J109" s="150" t="s">
        <v>242</v>
      </c>
      <c r="K109" s="151" t="s">
        <v>241</v>
      </c>
      <c r="L109" s="151"/>
      <c r="M109" s="151"/>
      <c r="N109" s="151" t="s">
        <v>238</v>
      </c>
      <c r="O109" s="153"/>
      <c r="P109" s="153"/>
      <c r="Q109" s="153"/>
      <c r="R109" s="154"/>
    </row>
    <row r="110" spans="2:18" ht="9.75" customHeight="1" hidden="1">
      <c r="B110" s="150" t="s">
        <v>243</v>
      </c>
      <c r="C110" s="155" t="s">
        <v>244</v>
      </c>
      <c r="D110" s="151"/>
      <c r="E110" s="151" t="s">
        <v>238</v>
      </c>
      <c r="F110" s="151"/>
      <c r="G110" s="151"/>
      <c r="H110" s="152"/>
      <c r="I110" s="147"/>
      <c r="J110" s="150" t="s">
        <v>245</v>
      </c>
      <c r="K110" s="155" t="s">
        <v>244</v>
      </c>
      <c r="L110" s="151"/>
      <c r="M110" s="151"/>
      <c r="N110" s="151" t="s">
        <v>238</v>
      </c>
      <c r="O110" s="153"/>
      <c r="P110" s="153"/>
      <c r="Q110" s="153"/>
      <c r="R110" s="154"/>
    </row>
    <row r="111" spans="2:20" ht="9.75" customHeight="1" hidden="1">
      <c r="B111" s="150" t="s">
        <v>246</v>
      </c>
      <c r="C111" s="151"/>
      <c r="D111" s="151"/>
      <c r="E111" s="151"/>
      <c r="F111" s="151"/>
      <c r="G111" s="151"/>
      <c r="H111" s="152"/>
      <c r="I111" s="147"/>
      <c r="J111" s="150" t="s">
        <v>247</v>
      </c>
      <c r="K111" s="151"/>
      <c r="L111" s="151"/>
      <c r="M111" s="151"/>
      <c r="N111" s="151"/>
      <c r="O111" s="153"/>
      <c r="P111" s="153"/>
      <c r="Q111" s="153"/>
      <c r="R111" s="154"/>
      <c r="T111" s="159"/>
    </row>
    <row r="112" spans="2:18" ht="9.75" customHeight="1" hidden="1">
      <c r="B112" s="150" t="s">
        <v>248</v>
      </c>
      <c r="C112" s="151"/>
      <c r="D112" s="151"/>
      <c r="E112" s="151"/>
      <c r="F112" s="151"/>
      <c r="G112" s="151"/>
      <c r="H112" s="152"/>
      <c r="I112" s="147"/>
      <c r="J112" s="150" t="s">
        <v>249</v>
      </c>
      <c r="K112" s="151"/>
      <c r="L112" s="151"/>
      <c r="M112" s="151"/>
      <c r="N112" s="151"/>
      <c r="O112" s="153"/>
      <c r="P112" s="153"/>
      <c r="Q112" s="153"/>
      <c r="R112" s="154"/>
    </row>
    <row r="113" spans="2:18" ht="9.75" customHeight="1" hidden="1">
      <c r="B113" s="150" t="s">
        <v>250</v>
      </c>
      <c r="C113" s="151"/>
      <c r="D113" s="151"/>
      <c r="E113" s="151"/>
      <c r="F113" s="151"/>
      <c r="G113" s="151"/>
      <c r="H113" s="152"/>
      <c r="I113" s="147"/>
      <c r="J113" s="150" t="s">
        <v>251</v>
      </c>
      <c r="K113" s="151"/>
      <c r="L113" s="151"/>
      <c r="M113" s="151"/>
      <c r="N113" s="151"/>
      <c r="O113" s="153"/>
      <c r="P113" s="153"/>
      <c r="Q113" s="153"/>
      <c r="R113" s="154"/>
    </row>
    <row r="114" spans="2:18" ht="28.5" customHeight="1" hidden="1" thickBot="1">
      <c r="B114" s="160" t="s">
        <v>252</v>
      </c>
      <c r="C114" s="161"/>
      <c r="D114" s="161"/>
      <c r="E114" s="161"/>
      <c r="F114" s="161"/>
      <c r="G114" s="161"/>
      <c r="H114" s="162"/>
      <c r="I114" s="147"/>
      <c r="J114" s="160" t="s">
        <v>253</v>
      </c>
      <c r="K114" s="161"/>
      <c r="L114" s="161"/>
      <c r="M114" s="161"/>
      <c r="N114" s="161"/>
      <c r="O114" s="163"/>
      <c r="P114" s="163"/>
      <c r="Q114" s="163"/>
      <c r="R114" s="164"/>
    </row>
    <row r="115" spans="2:20" s="172" customFormat="1" ht="11.25" customHeight="1" hidden="1" thickBot="1">
      <c r="B115" s="165" t="s">
        <v>254</v>
      </c>
      <c r="C115" s="166" t="s">
        <v>218</v>
      </c>
      <c r="D115" s="167"/>
      <c r="E115" s="167"/>
      <c r="F115" s="167"/>
      <c r="G115" s="167"/>
      <c r="H115" s="168">
        <f>H102+H103+H104+H105+H106+H108+H109+H110+H111+H112+H113+H114</f>
        <v>200000</v>
      </c>
      <c r="I115" s="169"/>
      <c r="J115" s="165" t="s">
        <v>255</v>
      </c>
      <c r="K115" s="166" t="s">
        <v>220</v>
      </c>
      <c r="L115" s="167"/>
      <c r="M115" s="167"/>
      <c r="N115" s="167"/>
      <c r="O115" s="170"/>
      <c r="P115" s="170"/>
      <c r="Q115" s="170"/>
      <c r="R115" s="171">
        <f>R102+R103+R104+R105+R106+R108+R109+R110+R111+R112+R113+R114</f>
        <v>200000</v>
      </c>
      <c r="T115" s="173"/>
    </row>
    <row r="116" spans="2:18" ht="9.75" customHeight="1" hidden="1">
      <c r="B116" s="143" t="s">
        <v>256</v>
      </c>
      <c r="C116" s="144" t="s">
        <v>257</v>
      </c>
      <c r="D116" s="145"/>
      <c r="E116" s="145"/>
      <c r="F116" s="145"/>
      <c r="G116" s="145"/>
      <c r="H116" s="174"/>
      <c r="I116" s="147"/>
      <c r="J116" s="143" t="s">
        <v>258</v>
      </c>
      <c r="K116" s="144" t="s">
        <v>259</v>
      </c>
      <c r="L116" s="145"/>
      <c r="M116" s="145"/>
      <c r="N116" s="145"/>
      <c r="O116" s="148"/>
      <c r="P116" s="148"/>
      <c r="Q116" s="148"/>
      <c r="R116" s="175"/>
    </row>
    <row r="117" spans="2:18" ht="9.75" customHeight="1" hidden="1">
      <c r="B117" s="150" t="s">
        <v>260</v>
      </c>
      <c r="C117" s="151" t="s">
        <v>261</v>
      </c>
      <c r="D117" s="151"/>
      <c r="E117" s="151"/>
      <c r="F117" s="151"/>
      <c r="G117" s="151"/>
      <c r="H117" s="152"/>
      <c r="I117" s="147"/>
      <c r="J117" s="150" t="s">
        <v>262</v>
      </c>
      <c r="K117" s="151" t="s">
        <v>263</v>
      </c>
      <c r="L117" s="151"/>
      <c r="M117" s="151"/>
      <c r="N117" s="151"/>
      <c r="O117" s="153"/>
      <c r="P117" s="153"/>
      <c r="Q117" s="153"/>
      <c r="R117" s="154"/>
    </row>
    <row r="118" spans="2:18" ht="9.75" customHeight="1" hidden="1">
      <c r="B118" s="150" t="s">
        <v>264</v>
      </c>
      <c r="C118" s="155" t="s">
        <v>265</v>
      </c>
      <c r="D118" s="151"/>
      <c r="E118" s="151"/>
      <c r="F118" s="151"/>
      <c r="G118" s="151"/>
      <c r="H118" s="152">
        <f>H115</f>
        <v>200000</v>
      </c>
      <c r="I118" s="147"/>
      <c r="J118" s="150" t="s">
        <v>266</v>
      </c>
      <c r="K118" s="155" t="s">
        <v>267</v>
      </c>
      <c r="L118" s="151"/>
      <c r="M118" s="151"/>
      <c r="N118" s="151"/>
      <c r="O118" s="153"/>
      <c r="P118" s="153"/>
      <c r="Q118" s="153"/>
      <c r="R118" s="154">
        <f>R227</f>
        <v>0</v>
      </c>
    </row>
    <row r="119" spans="2:18" ht="9.75" customHeight="1" hidden="1">
      <c r="B119" s="150" t="s">
        <v>268</v>
      </c>
      <c r="C119" s="155" t="s">
        <v>269</v>
      </c>
      <c r="D119" s="151"/>
      <c r="E119" s="151"/>
      <c r="F119" s="151"/>
      <c r="G119" s="151"/>
      <c r="H119" s="152"/>
      <c r="I119" s="147"/>
      <c r="J119" s="150" t="s">
        <v>270</v>
      </c>
      <c r="K119" s="151" t="s">
        <v>271</v>
      </c>
      <c r="L119" s="151"/>
      <c r="M119" s="151"/>
      <c r="N119" s="151"/>
      <c r="O119" s="153"/>
      <c r="P119" s="153"/>
      <c r="Q119" s="153"/>
      <c r="R119" s="154"/>
    </row>
    <row r="120" spans="2:18" ht="9.75" customHeight="1" hidden="1">
      <c r="B120" s="150" t="s">
        <v>272</v>
      </c>
      <c r="C120" s="151"/>
      <c r="D120" s="151"/>
      <c r="E120" s="151"/>
      <c r="F120" s="151"/>
      <c r="G120" s="151"/>
      <c r="H120" s="152"/>
      <c r="I120" s="147"/>
      <c r="J120" s="150" t="s">
        <v>273</v>
      </c>
      <c r="K120" s="151" t="s">
        <v>274</v>
      </c>
      <c r="L120" s="151"/>
      <c r="M120" s="151"/>
      <c r="N120" s="151"/>
      <c r="O120" s="153"/>
      <c r="P120" s="153"/>
      <c r="Q120" s="153"/>
      <c r="R120" s="154">
        <f>R115-R117-R118-R119-R121-R122-R123-R124-R125-R127-R128-R129-R130-R131-R132-R133-R134-R135-R136</f>
        <v>200000</v>
      </c>
    </row>
    <row r="121" spans="2:18" ht="9.75" customHeight="1" hidden="1">
      <c r="B121" s="150" t="s">
        <v>275</v>
      </c>
      <c r="C121" s="151"/>
      <c r="D121" s="151"/>
      <c r="E121" s="151"/>
      <c r="F121" s="151"/>
      <c r="G121" s="151"/>
      <c r="H121" s="152"/>
      <c r="I121" s="147"/>
      <c r="J121" s="150" t="s">
        <v>276</v>
      </c>
      <c r="K121" s="151" t="s">
        <v>277</v>
      </c>
      <c r="L121" s="151"/>
      <c r="M121" s="151"/>
      <c r="N121" s="151"/>
      <c r="O121" s="153"/>
      <c r="P121" s="153"/>
      <c r="Q121" s="153"/>
      <c r="R121" s="154">
        <v>0</v>
      </c>
    </row>
    <row r="122" spans="2:18" ht="9.75" customHeight="1" hidden="1">
      <c r="B122" s="150" t="s">
        <v>278</v>
      </c>
      <c r="C122" s="151"/>
      <c r="D122" s="151"/>
      <c r="E122" s="151"/>
      <c r="F122" s="151"/>
      <c r="G122" s="151"/>
      <c r="H122" s="152"/>
      <c r="I122" s="147"/>
      <c r="J122" s="150" t="s">
        <v>279</v>
      </c>
      <c r="K122" s="151"/>
      <c r="L122" s="151"/>
      <c r="M122" s="151"/>
      <c r="N122" s="151"/>
      <c r="O122" s="153"/>
      <c r="P122" s="153"/>
      <c r="Q122" s="153"/>
      <c r="R122" s="154"/>
    </row>
    <row r="123" spans="2:18" ht="9.75" customHeight="1" hidden="1">
      <c r="B123" s="150" t="s">
        <v>280</v>
      </c>
      <c r="C123" s="151" t="s">
        <v>281</v>
      </c>
      <c r="D123" s="151"/>
      <c r="E123" s="151"/>
      <c r="F123" s="151"/>
      <c r="G123" s="151"/>
      <c r="H123" s="152">
        <f>R123</f>
        <v>0</v>
      </c>
      <c r="I123" s="147"/>
      <c r="J123" s="150" t="s">
        <v>282</v>
      </c>
      <c r="K123" s="151" t="s">
        <v>283</v>
      </c>
      <c r="L123" s="151"/>
      <c r="M123" s="176">
        <v>0</v>
      </c>
      <c r="N123" s="151"/>
      <c r="O123" s="153"/>
      <c r="P123" s="153"/>
      <c r="Q123" s="153"/>
      <c r="R123" s="154">
        <f>M123*R102</f>
        <v>0</v>
      </c>
    </row>
    <row r="124" spans="2:18" ht="9.75" customHeight="1" hidden="1">
      <c r="B124" s="150" t="s">
        <v>284</v>
      </c>
      <c r="C124" s="155"/>
      <c r="D124" s="151"/>
      <c r="E124" s="151"/>
      <c r="F124" s="151"/>
      <c r="G124" s="151"/>
      <c r="H124" s="152"/>
      <c r="I124" s="147"/>
      <c r="J124" s="150" t="s">
        <v>285</v>
      </c>
      <c r="K124" s="155" t="s">
        <v>286</v>
      </c>
      <c r="L124" s="151"/>
      <c r="M124" s="151"/>
      <c r="N124" s="151"/>
      <c r="O124" s="153"/>
      <c r="P124" s="153"/>
      <c r="Q124" s="153"/>
      <c r="R124" s="154">
        <v>0</v>
      </c>
    </row>
    <row r="125" spans="2:18" ht="9.75" customHeight="1" hidden="1">
      <c r="B125" s="150" t="s">
        <v>287</v>
      </c>
      <c r="C125" s="151"/>
      <c r="D125" s="151"/>
      <c r="E125" s="151"/>
      <c r="F125" s="151"/>
      <c r="G125" s="151"/>
      <c r="H125" s="152"/>
      <c r="I125" s="147"/>
      <c r="J125" s="150" t="s">
        <v>288</v>
      </c>
      <c r="K125" s="151"/>
      <c r="L125" s="151"/>
      <c r="M125" s="151"/>
      <c r="N125" s="151"/>
      <c r="O125" s="153"/>
      <c r="P125" s="153"/>
      <c r="Q125" s="153"/>
      <c r="R125" s="154"/>
    </row>
    <row r="126" spans="2:18" ht="9.75" customHeight="1" hidden="1">
      <c r="B126" s="150"/>
      <c r="C126" s="157" t="s">
        <v>289</v>
      </c>
      <c r="D126" s="151"/>
      <c r="E126" s="151"/>
      <c r="F126" s="151"/>
      <c r="G126" s="151"/>
      <c r="H126" s="158"/>
      <c r="I126" s="147"/>
      <c r="J126" s="150"/>
      <c r="K126" s="157" t="s">
        <v>290</v>
      </c>
      <c r="L126" s="151"/>
      <c r="M126" s="151"/>
      <c r="N126" s="151"/>
      <c r="O126" s="153"/>
      <c r="P126" s="153"/>
      <c r="Q126" s="153"/>
      <c r="R126" s="154"/>
    </row>
    <row r="127" spans="2:18" ht="9.75" customHeight="1" hidden="1">
      <c r="B127" s="150" t="s">
        <v>291</v>
      </c>
      <c r="C127" s="151" t="s">
        <v>237</v>
      </c>
      <c r="D127" s="151"/>
      <c r="E127" s="151" t="s">
        <v>238</v>
      </c>
      <c r="F127" s="151"/>
      <c r="G127" s="151"/>
      <c r="H127" s="152"/>
      <c r="I127" s="147"/>
      <c r="J127" s="150" t="s">
        <v>292</v>
      </c>
      <c r="K127" s="151" t="s">
        <v>237</v>
      </c>
      <c r="L127" s="151"/>
      <c r="M127" s="151"/>
      <c r="N127" s="151" t="s">
        <v>238</v>
      </c>
      <c r="O127" s="153"/>
      <c r="P127" s="153"/>
      <c r="Q127" s="153"/>
      <c r="R127" s="154"/>
    </row>
    <row r="128" spans="2:18" ht="9.75" customHeight="1" hidden="1">
      <c r="B128" s="150" t="s">
        <v>293</v>
      </c>
      <c r="C128" s="151" t="s">
        <v>241</v>
      </c>
      <c r="D128" s="151"/>
      <c r="E128" s="151" t="s">
        <v>238</v>
      </c>
      <c r="F128" s="151"/>
      <c r="G128" s="151"/>
      <c r="H128" s="152"/>
      <c r="I128" s="147"/>
      <c r="J128" s="150" t="s">
        <v>294</v>
      </c>
      <c r="K128" s="151" t="s">
        <v>241</v>
      </c>
      <c r="L128" s="151"/>
      <c r="M128" s="151"/>
      <c r="N128" s="151" t="s">
        <v>238</v>
      </c>
      <c r="O128" s="153"/>
      <c r="P128" s="153"/>
      <c r="Q128" s="153"/>
      <c r="R128" s="154"/>
    </row>
    <row r="129" spans="2:18" ht="9.75" customHeight="1" hidden="1">
      <c r="B129" s="150" t="s">
        <v>295</v>
      </c>
      <c r="C129" s="155" t="s">
        <v>244</v>
      </c>
      <c r="D129" s="151"/>
      <c r="E129" s="151" t="s">
        <v>238</v>
      </c>
      <c r="F129" s="151"/>
      <c r="G129" s="151"/>
      <c r="H129" s="152"/>
      <c r="I129" s="147"/>
      <c r="J129" s="150" t="s">
        <v>296</v>
      </c>
      <c r="K129" s="155" t="s">
        <v>244</v>
      </c>
      <c r="L129" s="151"/>
      <c r="M129" s="151"/>
      <c r="N129" s="151" t="s">
        <v>238</v>
      </c>
      <c r="O129" s="153"/>
      <c r="P129" s="153"/>
      <c r="Q129" s="153"/>
      <c r="R129" s="154"/>
    </row>
    <row r="130" spans="2:18" ht="9.75" customHeight="1" hidden="1">
      <c r="B130" s="150" t="s">
        <v>297</v>
      </c>
      <c r="C130" s="177"/>
      <c r="D130" s="151"/>
      <c r="E130" s="151"/>
      <c r="F130" s="151"/>
      <c r="G130" s="151"/>
      <c r="H130" s="152"/>
      <c r="I130" s="147"/>
      <c r="J130" s="150" t="s">
        <v>298</v>
      </c>
      <c r="K130" s="177"/>
      <c r="L130" s="151"/>
      <c r="M130" s="151"/>
      <c r="N130" s="151"/>
      <c r="O130" s="153"/>
      <c r="P130" s="153"/>
      <c r="Q130" s="153"/>
      <c r="R130" s="154"/>
    </row>
    <row r="131" spans="2:18" ht="9.75" customHeight="1" hidden="1">
      <c r="B131" s="150" t="s">
        <v>299</v>
      </c>
      <c r="D131" s="151"/>
      <c r="E131" s="151"/>
      <c r="F131" s="151"/>
      <c r="G131" s="151"/>
      <c r="H131" s="152"/>
      <c r="I131" s="147"/>
      <c r="J131" s="150" t="s">
        <v>300</v>
      </c>
      <c r="K131" s="178" t="s">
        <v>301</v>
      </c>
      <c r="L131" s="151"/>
      <c r="M131" s="151"/>
      <c r="N131" s="151"/>
      <c r="O131" s="153"/>
      <c r="P131" s="153"/>
      <c r="Q131" s="153"/>
      <c r="R131" s="154">
        <v>0</v>
      </c>
    </row>
    <row r="132" spans="2:18" ht="9.75" customHeight="1" hidden="1">
      <c r="B132" s="150" t="s">
        <v>302</v>
      </c>
      <c r="C132" s="151"/>
      <c r="D132" s="151"/>
      <c r="E132" s="151"/>
      <c r="F132" s="151"/>
      <c r="G132" s="151"/>
      <c r="H132" s="152"/>
      <c r="I132" s="147"/>
      <c r="J132" s="150" t="s">
        <v>303</v>
      </c>
      <c r="K132" s="179" t="s">
        <v>304</v>
      </c>
      <c r="L132" s="151"/>
      <c r="M132" s="151"/>
      <c r="N132" s="151"/>
      <c r="O132" s="153"/>
      <c r="P132" s="153"/>
      <c r="Q132" s="153"/>
      <c r="R132" s="154">
        <v>0</v>
      </c>
    </row>
    <row r="133" spans="2:18" ht="9.75" customHeight="1" hidden="1">
      <c r="B133" s="150" t="s">
        <v>305</v>
      </c>
      <c r="C133" s="151"/>
      <c r="D133" s="151"/>
      <c r="E133" s="151"/>
      <c r="F133" s="151"/>
      <c r="G133" s="151"/>
      <c r="H133" s="152"/>
      <c r="I133" s="147"/>
      <c r="J133" s="150" t="s">
        <v>306</v>
      </c>
      <c r="K133" s="180" t="s">
        <v>307</v>
      </c>
      <c r="L133" s="151"/>
      <c r="M133" s="151"/>
      <c r="N133" s="151"/>
      <c r="O133" s="153"/>
      <c r="P133" s="153"/>
      <c r="Q133" s="153"/>
      <c r="R133" s="154">
        <v>0</v>
      </c>
    </row>
    <row r="134" spans="2:18" ht="9.75" customHeight="1" hidden="1">
      <c r="B134" s="150" t="s">
        <v>308</v>
      </c>
      <c r="C134" s="151"/>
      <c r="D134" s="151"/>
      <c r="E134" s="151"/>
      <c r="F134" s="151"/>
      <c r="G134" s="151"/>
      <c r="H134" s="152"/>
      <c r="I134" s="147"/>
      <c r="J134" s="150" t="s">
        <v>309</v>
      </c>
      <c r="K134" s="180" t="s">
        <v>310</v>
      </c>
      <c r="L134" s="151"/>
      <c r="M134" s="151"/>
      <c r="N134" s="151"/>
      <c r="O134" s="153"/>
      <c r="P134" s="153"/>
      <c r="Q134" s="153"/>
      <c r="R134" s="154">
        <v>0</v>
      </c>
    </row>
    <row r="135" spans="2:18" ht="9.75" customHeight="1" hidden="1">
      <c r="B135" s="150" t="s">
        <v>311</v>
      </c>
      <c r="C135" s="151"/>
      <c r="D135" s="151"/>
      <c r="E135" s="151"/>
      <c r="F135" s="151"/>
      <c r="G135" s="151"/>
      <c r="H135" s="152"/>
      <c r="I135" s="147"/>
      <c r="J135" s="150" t="s">
        <v>312</v>
      </c>
      <c r="K135" s="151"/>
      <c r="L135" s="151"/>
      <c r="M135" s="151"/>
      <c r="N135" s="151"/>
      <c r="O135" s="153"/>
      <c r="P135" s="153"/>
      <c r="Q135" s="153"/>
      <c r="R135" s="154"/>
    </row>
    <row r="136" spans="2:18" ht="9.75" customHeight="1" hidden="1" thickBot="1">
      <c r="B136" s="181" t="s">
        <v>313</v>
      </c>
      <c r="C136" s="102"/>
      <c r="D136" s="102"/>
      <c r="E136" s="102"/>
      <c r="F136" s="102"/>
      <c r="G136" s="102"/>
      <c r="H136" s="182"/>
      <c r="I136" s="147"/>
      <c r="J136" s="160" t="s">
        <v>314</v>
      </c>
      <c r="K136" s="161"/>
      <c r="L136" s="161"/>
      <c r="M136" s="161"/>
      <c r="N136" s="161"/>
      <c r="O136" s="163"/>
      <c r="P136" s="163"/>
      <c r="Q136" s="163"/>
      <c r="R136" s="164"/>
    </row>
    <row r="137" spans="2:18" ht="11.25" customHeight="1" hidden="1" thickBot="1">
      <c r="B137" s="165" t="s">
        <v>315</v>
      </c>
      <c r="C137" s="166" t="s">
        <v>316</v>
      </c>
      <c r="D137" s="183"/>
      <c r="E137" s="183"/>
      <c r="F137" s="183"/>
      <c r="G137" s="183"/>
      <c r="H137" s="171">
        <f>H117+H118+H119+H120+H121+H122+H123+H124+H125+H126+H127+H128+H129+H130+H131+H132+H133+H134+H135</f>
        <v>200000</v>
      </c>
      <c r="I137" s="147"/>
      <c r="J137" s="165" t="s">
        <v>317</v>
      </c>
      <c r="K137" s="166" t="s">
        <v>318</v>
      </c>
      <c r="L137" s="183"/>
      <c r="M137" s="183"/>
      <c r="N137" s="183"/>
      <c r="O137" s="141"/>
      <c r="P137" s="141"/>
      <c r="Q137" s="141"/>
      <c r="R137" s="171">
        <f>R117+R118+R119+R120+R121+R122+R123+R124+R125+R126+R127+R128+R129+R130+R131+R132+R133+R134+R135</f>
        <v>200000</v>
      </c>
    </row>
    <row r="138" spans="2:18" ht="9.75" customHeight="1" hidden="1">
      <c r="B138" s="184" t="s">
        <v>319</v>
      </c>
      <c r="C138" s="185" t="s">
        <v>320</v>
      </c>
      <c r="D138" s="185"/>
      <c r="E138" s="185"/>
      <c r="F138" s="112"/>
      <c r="G138" s="112"/>
      <c r="H138" s="175"/>
      <c r="I138" s="147"/>
      <c r="J138" s="143" t="s">
        <v>321</v>
      </c>
      <c r="K138" s="144" t="s">
        <v>322</v>
      </c>
      <c r="L138" s="145"/>
      <c r="M138" s="145"/>
      <c r="N138" s="145"/>
      <c r="O138" s="148"/>
      <c r="P138" s="148"/>
      <c r="Q138" s="148"/>
      <c r="R138" s="175"/>
    </row>
    <row r="139" spans="2:18" ht="9.75" customHeight="1" hidden="1">
      <c r="B139" s="150" t="s">
        <v>323</v>
      </c>
      <c r="C139" s="151" t="s">
        <v>324</v>
      </c>
      <c r="D139" s="151"/>
      <c r="E139" s="151"/>
      <c r="F139" s="151"/>
      <c r="G139" s="151"/>
      <c r="H139" s="154">
        <f>H115</f>
        <v>200000</v>
      </c>
      <c r="I139" s="147"/>
      <c r="J139" s="150" t="s">
        <v>325</v>
      </c>
      <c r="K139" s="151" t="s">
        <v>326</v>
      </c>
      <c r="L139" s="151"/>
      <c r="M139" s="151"/>
      <c r="N139" s="151"/>
      <c r="O139" s="153"/>
      <c r="P139" s="153"/>
      <c r="Q139" s="153"/>
      <c r="R139" s="154">
        <f>R115</f>
        <v>200000</v>
      </c>
    </row>
    <row r="140" spans="2:18" ht="9.75" customHeight="1" hidden="1" thickBot="1">
      <c r="B140" s="160" t="s">
        <v>327</v>
      </c>
      <c r="C140" s="161" t="s">
        <v>328</v>
      </c>
      <c r="D140" s="161"/>
      <c r="E140" s="161"/>
      <c r="F140" s="161"/>
      <c r="G140" s="161"/>
      <c r="H140" s="164">
        <f>H137</f>
        <v>200000</v>
      </c>
      <c r="I140" s="147"/>
      <c r="J140" s="160" t="s">
        <v>329</v>
      </c>
      <c r="K140" s="161" t="s">
        <v>330</v>
      </c>
      <c r="L140" s="161"/>
      <c r="M140" s="161"/>
      <c r="N140" s="161"/>
      <c r="O140" s="163"/>
      <c r="P140" s="163"/>
      <c r="Q140" s="163"/>
      <c r="R140" s="164">
        <f>R137</f>
        <v>200000</v>
      </c>
    </row>
    <row r="141" spans="2:18" ht="13.5" hidden="1" thickBot="1">
      <c r="B141" s="165" t="s">
        <v>331</v>
      </c>
      <c r="C141" s="166" t="s">
        <v>332</v>
      </c>
      <c r="D141" s="183"/>
      <c r="E141" s="183"/>
      <c r="F141" s="183"/>
      <c r="G141" s="183"/>
      <c r="H141" s="171">
        <f>H139-H140</f>
        <v>0</v>
      </c>
      <c r="I141" s="147"/>
      <c r="J141" s="165" t="s">
        <v>333</v>
      </c>
      <c r="K141" s="166" t="s">
        <v>334</v>
      </c>
      <c r="L141" s="183"/>
      <c r="M141" s="183"/>
      <c r="N141" s="183"/>
      <c r="O141" s="141"/>
      <c r="P141" s="141"/>
      <c r="Q141" s="141"/>
      <c r="R141" s="171">
        <f>R139-R140</f>
        <v>0</v>
      </c>
    </row>
    <row r="142" spans="2:18" ht="9.75" customHeight="1" hidden="1">
      <c r="B142" s="186"/>
      <c r="C142" s="187"/>
      <c r="D142" s="87"/>
      <c r="E142" s="87"/>
      <c r="F142" s="87"/>
      <c r="G142" s="87"/>
      <c r="H142" s="87"/>
      <c r="I142" s="147"/>
      <c r="J142" s="186"/>
      <c r="K142" s="187"/>
      <c r="L142" s="87"/>
      <c r="M142" s="87"/>
      <c r="N142" s="87"/>
      <c r="O142" s="188"/>
      <c r="P142" s="188"/>
      <c r="Q142" s="188"/>
      <c r="R142" s="138"/>
    </row>
    <row r="143" spans="2:18" ht="9.75" customHeight="1" hidden="1">
      <c r="B143" s="186"/>
      <c r="C143" s="86" t="s">
        <v>335</v>
      </c>
      <c r="D143" s="87"/>
      <c r="E143" s="87"/>
      <c r="F143" s="87"/>
      <c r="G143" s="87"/>
      <c r="H143" s="87"/>
      <c r="I143" s="147"/>
      <c r="J143" s="186"/>
      <c r="K143" s="187"/>
      <c r="L143" s="87"/>
      <c r="M143" s="87"/>
      <c r="N143" s="87"/>
      <c r="O143" s="188"/>
      <c r="P143" s="188"/>
      <c r="Q143" s="188"/>
      <c r="R143" s="138"/>
    </row>
    <row r="144" spans="2:18" ht="9.75" customHeight="1" hidden="1">
      <c r="B144" s="186"/>
      <c r="C144" s="189" t="s">
        <v>336</v>
      </c>
      <c r="D144" s="87"/>
      <c r="E144" s="87"/>
      <c r="F144" s="87"/>
      <c r="G144" s="87"/>
      <c r="H144" s="87"/>
      <c r="I144" s="147"/>
      <c r="J144" s="186"/>
      <c r="K144" s="187"/>
      <c r="L144" s="87"/>
      <c r="M144" s="87"/>
      <c r="N144" s="87"/>
      <c r="O144" s="188"/>
      <c r="P144" s="188"/>
      <c r="Q144" s="188"/>
      <c r="R144" s="138"/>
    </row>
    <row r="145" spans="2:18" ht="9.75" customHeight="1" hidden="1">
      <c r="B145" s="186"/>
      <c r="C145" s="189" t="s">
        <v>337</v>
      </c>
      <c r="D145" s="87"/>
      <c r="E145" s="87"/>
      <c r="F145" s="87"/>
      <c r="G145" s="87"/>
      <c r="H145" s="87"/>
      <c r="I145" s="147"/>
      <c r="J145" s="186"/>
      <c r="K145" s="187"/>
      <c r="L145" s="87"/>
      <c r="M145" s="87"/>
      <c r="N145" s="87"/>
      <c r="O145" s="188"/>
      <c r="P145" s="188"/>
      <c r="Q145" s="188"/>
      <c r="R145" s="138"/>
    </row>
    <row r="146" spans="2:18" ht="9.75" customHeight="1" hidden="1">
      <c r="B146" s="186"/>
      <c r="C146" s="189" t="s">
        <v>338</v>
      </c>
      <c r="D146" s="87"/>
      <c r="E146" s="87"/>
      <c r="F146" s="87"/>
      <c r="G146" s="87"/>
      <c r="H146" s="87"/>
      <c r="I146" s="147"/>
      <c r="J146" s="186"/>
      <c r="K146" s="187"/>
      <c r="L146" s="87"/>
      <c r="M146" s="87"/>
      <c r="N146" s="87"/>
      <c r="O146" s="188"/>
      <c r="P146" s="188"/>
      <c r="Q146" s="188"/>
      <c r="R146" s="138"/>
    </row>
    <row r="147" spans="2:18" ht="9.75" customHeight="1" hidden="1">
      <c r="B147" s="186"/>
      <c r="C147" s="190" t="s">
        <v>339</v>
      </c>
      <c r="D147" s="112"/>
      <c r="E147" s="112"/>
      <c r="F147" s="112"/>
      <c r="G147" s="87"/>
      <c r="H147" s="87"/>
      <c r="I147" s="147"/>
      <c r="J147" s="186"/>
      <c r="K147" s="190" t="s">
        <v>340</v>
      </c>
      <c r="L147" s="112"/>
      <c r="M147" s="112"/>
      <c r="N147" s="112"/>
      <c r="O147" s="191"/>
      <c r="P147" s="191"/>
      <c r="Q147" s="188"/>
      <c r="R147" s="138"/>
    </row>
    <row r="148" spans="2:18" ht="9.75" customHeight="1" hidden="1">
      <c r="B148" s="186"/>
      <c r="C148" s="187"/>
      <c r="D148" s="87"/>
      <c r="E148" s="87"/>
      <c r="F148" s="87"/>
      <c r="G148" s="87"/>
      <c r="H148" s="87"/>
      <c r="I148" s="147"/>
      <c r="J148" s="186"/>
      <c r="K148" s="187"/>
      <c r="L148" s="87"/>
      <c r="M148" s="87"/>
      <c r="N148" s="87"/>
      <c r="O148" s="188"/>
      <c r="P148" s="188"/>
      <c r="Q148" s="188"/>
      <c r="R148" s="138"/>
    </row>
    <row r="149" spans="2:18" ht="9.75" customHeight="1" hidden="1">
      <c r="B149" s="186"/>
      <c r="C149" s="189" t="s">
        <v>341</v>
      </c>
      <c r="D149" s="87"/>
      <c r="E149" s="87"/>
      <c r="F149" s="87"/>
      <c r="G149" s="87"/>
      <c r="H149" s="87"/>
      <c r="I149" s="147"/>
      <c r="J149" s="186"/>
      <c r="K149" s="187"/>
      <c r="L149" s="87"/>
      <c r="M149" s="87"/>
      <c r="N149" s="87"/>
      <c r="O149" s="188"/>
      <c r="P149" s="188"/>
      <c r="Q149" s="188"/>
      <c r="R149" s="138"/>
    </row>
    <row r="150" spans="2:18" ht="9.75" customHeight="1" hidden="1">
      <c r="B150" s="186"/>
      <c r="C150" s="189" t="s">
        <v>342</v>
      </c>
      <c r="D150" s="87"/>
      <c r="E150" s="87"/>
      <c r="F150" s="87"/>
      <c r="G150" s="87"/>
      <c r="H150" s="87"/>
      <c r="I150" s="147"/>
      <c r="J150" s="186"/>
      <c r="K150" s="187"/>
      <c r="L150" s="87"/>
      <c r="M150" s="87"/>
      <c r="N150" s="87"/>
      <c r="O150" s="188"/>
      <c r="P150" s="188"/>
      <c r="Q150" s="188"/>
      <c r="R150" s="138"/>
    </row>
    <row r="151" spans="2:18" ht="9.75" customHeight="1" hidden="1">
      <c r="B151" s="186"/>
      <c r="C151" s="189" t="s">
        <v>343</v>
      </c>
      <c r="D151" s="87"/>
      <c r="E151" s="87"/>
      <c r="F151" s="87"/>
      <c r="G151" s="87"/>
      <c r="H151" s="87"/>
      <c r="I151" s="147"/>
      <c r="J151" s="186"/>
      <c r="K151" s="187"/>
      <c r="L151" s="87"/>
      <c r="M151" s="87"/>
      <c r="N151" s="87"/>
      <c r="O151" s="188"/>
      <c r="P151" s="188"/>
      <c r="Q151" s="188"/>
      <c r="R151" s="138"/>
    </row>
    <row r="152" spans="2:18" ht="9.75" customHeight="1" hidden="1">
      <c r="B152" s="186"/>
      <c r="C152" s="187"/>
      <c r="D152" s="112"/>
      <c r="E152" s="112"/>
      <c r="F152" s="112"/>
      <c r="G152" s="112"/>
      <c r="H152" s="112"/>
      <c r="I152" s="147"/>
      <c r="J152" s="186"/>
      <c r="K152" s="187"/>
      <c r="L152" s="87"/>
      <c r="M152" s="87"/>
      <c r="N152" s="87"/>
      <c r="O152" s="188"/>
      <c r="P152" s="188"/>
      <c r="Q152" s="188"/>
      <c r="R152" s="138"/>
    </row>
    <row r="153" spans="2:18" ht="9.75" customHeight="1" hidden="1">
      <c r="B153" s="186"/>
      <c r="C153" s="187"/>
      <c r="D153" s="87" t="s">
        <v>344</v>
      </c>
      <c r="E153" s="87"/>
      <c r="F153" s="87"/>
      <c r="G153" s="87"/>
      <c r="H153" s="87"/>
      <c r="I153" s="147"/>
      <c r="J153" s="186"/>
      <c r="K153" s="187"/>
      <c r="L153" s="87"/>
      <c r="M153" s="87"/>
      <c r="N153" s="87"/>
      <c r="O153" s="188"/>
      <c r="P153" s="188"/>
      <c r="Q153" s="188"/>
      <c r="R153" s="138"/>
    </row>
    <row r="154" spans="2:18" ht="9.75" customHeight="1" hidden="1">
      <c r="B154" s="186"/>
      <c r="C154" s="189" t="s">
        <v>345</v>
      </c>
      <c r="D154" s="87"/>
      <c r="E154" s="87"/>
      <c r="F154" s="87"/>
      <c r="G154" s="87"/>
      <c r="H154" s="87"/>
      <c r="I154" s="147"/>
      <c r="J154" s="186"/>
      <c r="K154" s="187"/>
      <c r="L154" s="87"/>
      <c r="M154" s="87"/>
      <c r="N154" s="87"/>
      <c r="O154" s="188"/>
      <c r="P154" s="188"/>
      <c r="Q154" s="188"/>
      <c r="R154" s="138"/>
    </row>
    <row r="155" spans="2:18" ht="9.75" customHeight="1" hidden="1">
      <c r="B155" s="186"/>
      <c r="C155" s="189" t="s">
        <v>346</v>
      </c>
      <c r="D155" s="87"/>
      <c r="E155" s="87"/>
      <c r="F155" s="87"/>
      <c r="G155" s="87"/>
      <c r="H155" s="87"/>
      <c r="I155" s="147"/>
      <c r="J155" s="186"/>
      <c r="K155" s="187"/>
      <c r="L155" s="87"/>
      <c r="M155" s="87"/>
      <c r="N155" s="87"/>
      <c r="O155" s="188"/>
      <c r="P155" s="188"/>
      <c r="Q155" s="188"/>
      <c r="R155" s="138"/>
    </row>
    <row r="156" spans="2:18" ht="18" customHeight="1" hidden="1">
      <c r="B156" s="186"/>
      <c r="C156" s="187"/>
      <c r="D156" s="87"/>
      <c r="E156" s="87"/>
      <c r="F156" s="87"/>
      <c r="G156" s="87"/>
      <c r="H156" s="87"/>
      <c r="I156" s="147"/>
      <c r="J156" s="186"/>
      <c r="K156" s="187"/>
      <c r="L156" s="87"/>
      <c r="M156" s="87"/>
      <c r="N156" s="87"/>
      <c r="O156" s="188"/>
      <c r="P156" s="188"/>
      <c r="Q156" s="188"/>
      <c r="R156" s="138"/>
    </row>
    <row r="157" spans="2:18" ht="24" customHeight="1" hidden="1">
      <c r="B157" s="186"/>
      <c r="C157" s="187"/>
      <c r="D157" s="87"/>
      <c r="E157" s="87"/>
      <c r="F157" s="87"/>
      <c r="G157" s="87"/>
      <c r="H157" s="87"/>
      <c r="I157" s="147"/>
      <c r="J157" s="186"/>
      <c r="K157" s="187"/>
      <c r="L157" s="87"/>
      <c r="M157" s="87"/>
      <c r="N157" s="87"/>
      <c r="O157" s="188"/>
      <c r="P157" s="188"/>
      <c r="Q157" s="188"/>
      <c r="R157" s="192"/>
    </row>
    <row r="158" spans="2:18" ht="9" customHeight="1" hidden="1" thickBot="1">
      <c r="B158" s="186"/>
      <c r="C158" s="187"/>
      <c r="D158" s="87"/>
      <c r="E158" s="87"/>
      <c r="F158" s="87"/>
      <c r="G158" s="87"/>
      <c r="H158" s="87"/>
      <c r="I158" s="147"/>
      <c r="J158" s="186"/>
      <c r="K158" s="187"/>
      <c r="L158" s="87"/>
      <c r="M158" s="87"/>
      <c r="N158" s="87"/>
      <c r="O158" s="188"/>
      <c r="P158" s="188"/>
      <c r="Q158" s="188"/>
      <c r="R158" s="192"/>
    </row>
    <row r="159" spans="2:18" ht="12.75" customHeight="1" hidden="1" thickBot="1">
      <c r="B159" s="165"/>
      <c r="C159" s="166"/>
      <c r="D159" s="183"/>
      <c r="E159" s="183"/>
      <c r="F159" s="183"/>
      <c r="G159" s="183"/>
      <c r="H159" s="193" t="s">
        <v>347</v>
      </c>
      <c r="I159" s="183"/>
      <c r="J159" s="194"/>
      <c r="K159" s="166"/>
      <c r="L159" s="183"/>
      <c r="M159" s="183"/>
      <c r="N159" s="183"/>
      <c r="O159" s="141"/>
      <c r="P159" s="141"/>
      <c r="Q159" s="141"/>
      <c r="R159" s="137"/>
    </row>
    <row r="160" spans="1:19" ht="9.75" customHeight="1" hidden="1">
      <c r="A160" s="48"/>
      <c r="B160" s="195" t="s">
        <v>348</v>
      </c>
      <c r="C160" s="196" t="s">
        <v>349</v>
      </c>
      <c r="D160" s="197"/>
      <c r="E160" s="197"/>
      <c r="F160" s="197"/>
      <c r="G160" s="198" t="s">
        <v>350</v>
      </c>
      <c r="H160" s="199">
        <v>200000</v>
      </c>
      <c r="I160" s="197"/>
      <c r="J160" s="200">
        <v>0.01</v>
      </c>
      <c r="K160" s="201">
        <f>J160*H160</f>
        <v>2000</v>
      </c>
      <c r="L160" s="145"/>
      <c r="M160" s="145"/>
      <c r="N160" s="145"/>
      <c r="O160" s="202" t="s">
        <v>351</v>
      </c>
      <c r="P160" s="203"/>
      <c r="Q160" s="204"/>
      <c r="R160" s="205" t="s">
        <v>352</v>
      </c>
      <c r="S160" s="206"/>
    </row>
    <row r="161" spans="1:19" ht="9.75" customHeight="1" hidden="1">
      <c r="A161" s="48"/>
      <c r="B161" s="207"/>
      <c r="C161" s="157" t="s">
        <v>353</v>
      </c>
      <c r="D161" s="151"/>
      <c r="E161" s="151"/>
      <c r="F161" s="151"/>
      <c r="G161" s="208"/>
      <c r="H161" s="151"/>
      <c r="I161" s="151"/>
      <c r="J161" s="151"/>
      <c r="K161" s="151"/>
      <c r="L161" s="151"/>
      <c r="M161" s="151"/>
      <c r="N161" s="151"/>
      <c r="O161" s="209" t="s">
        <v>354</v>
      </c>
      <c r="P161" s="210"/>
      <c r="Q161" s="211"/>
      <c r="R161" s="206" t="s">
        <v>355</v>
      </c>
      <c r="S161" s="206"/>
    </row>
    <row r="162" spans="1:19" ht="9.75" customHeight="1" hidden="1">
      <c r="A162" s="48"/>
      <c r="B162" s="150" t="s">
        <v>356</v>
      </c>
      <c r="C162" s="212">
        <f>0.5*K160</f>
        <v>1000</v>
      </c>
      <c r="D162" s="151" t="s">
        <v>238</v>
      </c>
      <c r="E162" s="151"/>
      <c r="F162" s="151"/>
      <c r="G162" s="208"/>
      <c r="H162" s="151"/>
      <c r="I162" s="151"/>
      <c r="J162" s="151"/>
      <c r="K162" s="151"/>
      <c r="L162" s="151"/>
      <c r="M162" s="151"/>
      <c r="N162" s="151"/>
      <c r="O162" s="209" t="s">
        <v>357</v>
      </c>
      <c r="P162" s="210"/>
      <c r="Q162" s="211"/>
      <c r="R162" s="206" t="s">
        <v>358</v>
      </c>
      <c r="S162" s="206"/>
    </row>
    <row r="163" spans="1:19" ht="9.75" customHeight="1" hidden="1" thickBot="1">
      <c r="A163" s="48"/>
      <c r="B163" s="150" t="s">
        <v>359</v>
      </c>
      <c r="C163" s="212">
        <f>0.5*K160</f>
        <v>1000</v>
      </c>
      <c r="D163" s="151" t="s">
        <v>238</v>
      </c>
      <c r="E163" s="151"/>
      <c r="F163" s="151"/>
      <c r="G163" s="208"/>
      <c r="H163" s="151"/>
      <c r="I163" s="151"/>
      <c r="J163" s="151"/>
      <c r="K163" s="151"/>
      <c r="L163" s="151"/>
      <c r="M163" s="151"/>
      <c r="N163" s="151"/>
      <c r="O163" s="213" t="s">
        <v>360</v>
      </c>
      <c r="P163" s="214"/>
      <c r="Q163" s="215"/>
      <c r="R163" s="216" t="s">
        <v>361</v>
      </c>
      <c r="S163" s="206"/>
    </row>
    <row r="164" spans="1:18" ht="10.5" customHeight="1" hidden="1">
      <c r="A164" s="48"/>
      <c r="B164" s="150" t="s">
        <v>362</v>
      </c>
      <c r="C164" s="151" t="s">
        <v>363</v>
      </c>
      <c r="D164" s="151"/>
      <c r="E164" s="151"/>
      <c r="F164" s="151"/>
      <c r="G164" s="208"/>
      <c r="H164" s="151"/>
      <c r="I164" s="151"/>
      <c r="J164" s="151"/>
      <c r="K164" s="151"/>
      <c r="L164" s="151"/>
      <c r="M164" s="151"/>
      <c r="N164" s="151"/>
      <c r="O164" s="294"/>
      <c r="P164" s="295"/>
      <c r="Q164" s="217"/>
      <c r="R164" s="175">
        <f>K160</f>
        <v>2000</v>
      </c>
    </row>
    <row r="165" spans="1:18" ht="9.75" customHeight="1" hidden="1" thickBot="1">
      <c r="A165" s="48"/>
      <c r="B165" s="160" t="s">
        <v>364</v>
      </c>
      <c r="C165" s="161" t="s">
        <v>365</v>
      </c>
      <c r="D165" s="161"/>
      <c r="E165" s="161"/>
      <c r="F165" s="161"/>
      <c r="G165" s="218" t="s">
        <v>238</v>
      </c>
      <c r="H165" s="161"/>
      <c r="I165" s="161"/>
      <c r="J165" s="161"/>
      <c r="K165" s="161"/>
      <c r="L165" s="161"/>
      <c r="M165" s="161"/>
      <c r="N165" s="161"/>
      <c r="O165" s="296"/>
      <c r="P165" s="297"/>
      <c r="Q165" s="219"/>
      <c r="R165" s="164"/>
    </row>
    <row r="166" spans="1:19" ht="17.25" thickBot="1">
      <c r="A166" s="48"/>
      <c r="B166" s="220" t="s">
        <v>366</v>
      </c>
      <c r="C166" s="221" t="s">
        <v>367</v>
      </c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318" t="s">
        <v>368</v>
      </c>
      <c r="P166" s="319"/>
      <c r="Q166" s="222" t="s">
        <v>340</v>
      </c>
      <c r="R166" s="223" t="s">
        <v>369</v>
      </c>
      <c r="S166" s="223" t="s">
        <v>370</v>
      </c>
    </row>
    <row r="167" spans="1:23" ht="9.75" customHeight="1">
      <c r="A167" s="48"/>
      <c r="B167" s="224" t="s">
        <v>371</v>
      </c>
      <c r="C167" s="145" t="s">
        <v>372</v>
      </c>
      <c r="D167" s="145"/>
      <c r="E167" s="225" t="s">
        <v>373</v>
      </c>
      <c r="F167" s="145"/>
      <c r="G167" s="225" t="s">
        <v>238</v>
      </c>
      <c r="H167" s="151"/>
      <c r="I167" s="145"/>
      <c r="J167" s="145"/>
      <c r="K167" s="145"/>
      <c r="L167" s="145"/>
      <c r="M167" s="145"/>
      <c r="N167" s="145"/>
      <c r="O167" s="324"/>
      <c r="P167" s="325"/>
      <c r="Q167" s="226"/>
      <c r="R167" s="227"/>
      <c r="S167" s="227"/>
      <c r="T167" s="38">
        <f aca="true" t="shared" si="0" ref="T167:T198">IF(R167="X",(O167),0)</f>
        <v>0</v>
      </c>
      <c r="U167" s="38">
        <f aca="true" t="shared" si="1" ref="U167:U198">IF(S167="X",(O167),0)</f>
        <v>0</v>
      </c>
      <c r="W167" t="s">
        <v>374</v>
      </c>
    </row>
    <row r="168" spans="1:23" ht="9.75" customHeight="1">
      <c r="A168" s="48"/>
      <c r="B168" s="150" t="s">
        <v>375</v>
      </c>
      <c r="C168" s="151" t="s">
        <v>376</v>
      </c>
      <c r="D168" s="151"/>
      <c r="E168" s="208" t="s">
        <v>373</v>
      </c>
      <c r="F168" s="151"/>
      <c r="G168" s="208" t="s">
        <v>238</v>
      </c>
      <c r="H168" s="151"/>
      <c r="I168" s="151"/>
      <c r="J168" s="151"/>
      <c r="K168" s="151"/>
      <c r="L168" s="151"/>
      <c r="M168" s="151"/>
      <c r="N168" s="151"/>
      <c r="O168" s="308"/>
      <c r="P168" s="309"/>
      <c r="Q168" s="228"/>
      <c r="R168" s="229"/>
      <c r="S168" s="229"/>
      <c r="T168" s="38">
        <f t="shared" si="0"/>
        <v>0</v>
      </c>
      <c r="U168" s="38">
        <f t="shared" si="1"/>
        <v>0</v>
      </c>
      <c r="W168" t="s">
        <v>379</v>
      </c>
    </row>
    <row r="169" spans="1:23" ht="9.75" customHeight="1">
      <c r="A169" s="48"/>
      <c r="B169" s="150" t="s">
        <v>377</v>
      </c>
      <c r="C169" s="151" t="s">
        <v>378</v>
      </c>
      <c r="D169" s="151"/>
      <c r="E169" s="151"/>
      <c r="F169" s="151"/>
      <c r="G169" s="208" t="s">
        <v>238</v>
      </c>
      <c r="H169" s="151"/>
      <c r="I169" s="151"/>
      <c r="J169" s="151"/>
      <c r="K169" s="151"/>
      <c r="L169" s="151"/>
      <c r="M169" s="151"/>
      <c r="N169" s="151"/>
      <c r="O169" s="308"/>
      <c r="P169" s="309"/>
      <c r="Q169" s="228"/>
      <c r="R169" s="229"/>
      <c r="S169" s="229"/>
      <c r="T169" s="38">
        <f t="shared" si="0"/>
        <v>0</v>
      </c>
      <c r="U169" s="38">
        <f t="shared" si="1"/>
        <v>0</v>
      </c>
      <c r="W169" t="s">
        <v>430</v>
      </c>
    </row>
    <row r="170" spans="1:21" ht="9.75" customHeight="1">
      <c r="A170" s="48"/>
      <c r="B170" s="150" t="s">
        <v>380</v>
      </c>
      <c r="C170" s="151" t="s">
        <v>381</v>
      </c>
      <c r="D170" s="151"/>
      <c r="E170" s="151"/>
      <c r="F170" s="151"/>
      <c r="G170" s="208" t="s">
        <v>238</v>
      </c>
      <c r="H170" s="151"/>
      <c r="I170" s="151"/>
      <c r="J170" s="151"/>
      <c r="K170" s="151"/>
      <c r="L170" s="151"/>
      <c r="M170" s="151"/>
      <c r="N170" s="151"/>
      <c r="O170" s="308"/>
      <c r="P170" s="309"/>
      <c r="Q170" s="228"/>
      <c r="R170" s="229"/>
      <c r="S170" s="229"/>
      <c r="T170" s="38">
        <f t="shared" si="0"/>
        <v>0</v>
      </c>
      <c r="U170" s="38">
        <f t="shared" si="1"/>
        <v>0</v>
      </c>
    </row>
    <row r="171" spans="1:21" ht="9.75" customHeight="1">
      <c r="A171" s="48"/>
      <c r="B171" s="150" t="s">
        <v>382</v>
      </c>
      <c r="C171" s="151" t="s">
        <v>383</v>
      </c>
      <c r="D171" s="151"/>
      <c r="E171" s="151"/>
      <c r="F171" s="151"/>
      <c r="G171" s="208" t="s">
        <v>238</v>
      </c>
      <c r="H171" s="151"/>
      <c r="I171" s="151"/>
      <c r="J171" s="151"/>
      <c r="K171" s="151"/>
      <c r="L171" s="151"/>
      <c r="M171" s="151"/>
      <c r="N171" s="151"/>
      <c r="O171" s="308"/>
      <c r="P171" s="309"/>
      <c r="Q171" s="228"/>
      <c r="R171" s="229"/>
      <c r="S171" s="229"/>
      <c r="T171" s="38">
        <f t="shared" si="0"/>
        <v>0</v>
      </c>
      <c r="U171" s="38">
        <f t="shared" si="1"/>
        <v>0</v>
      </c>
    </row>
    <row r="172" spans="1:21" ht="9.75" customHeight="1">
      <c r="A172" s="48"/>
      <c r="B172" s="150" t="s">
        <v>384</v>
      </c>
      <c r="C172" s="151" t="s">
        <v>385</v>
      </c>
      <c r="D172" s="151"/>
      <c r="E172" s="151"/>
      <c r="F172" s="151"/>
      <c r="G172" s="208" t="s">
        <v>238</v>
      </c>
      <c r="H172" s="151"/>
      <c r="I172" s="151"/>
      <c r="J172" s="151"/>
      <c r="K172" s="151"/>
      <c r="L172" s="151"/>
      <c r="M172" s="151"/>
      <c r="N172" s="151"/>
      <c r="O172" s="308"/>
      <c r="P172" s="309"/>
      <c r="Q172" s="228"/>
      <c r="R172" s="229"/>
      <c r="S172" s="229"/>
      <c r="T172" s="38">
        <f t="shared" si="0"/>
        <v>0</v>
      </c>
      <c r="U172" s="38">
        <f t="shared" si="1"/>
        <v>0</v>
      </c>
    </row>
    <row r="173" spans="1:21" ht="9.75" customHeight="1">
      <c r="A173" s="48"/>
      <c r="B173" s="150" t="s">
        <v>386</v>
      </c>
      <c r="C173" s="151" t="s">
        <v>387</v>
      </c>
      <c r="D173" s="151"/>
      <c r="E173" s="151"/>
      <c r="F173" s="151"/>
      <c r="G173" s="208" t="s">
        <v>238</v>
      </c>
      <c r="H173" s="151"/>
      <c r="I173" s="151"/>
      <c r="J173" s="151"/>
      <c r="K173" s="151"/>
      <c r="L173" s="151"/>
      <c r="M173" s="151"/>
      <c r="N173" s="151"/>
      <c r="O173" s="308"/>
      <c r="P173" s="309"/>
      <c r="Q173" s="228"/>
      <c r="R173" s="229"/>
      <c r="S173" s="229"/>
      <c r="T173" s="38">
        <f t="shared" si="0"/>
        <v>0</v>
      </c>
      <c r="U173" s="38">
        <f t="shared" si="1"/>
        <v>0</v>
      </c>
    </row>
    <row r="174" spans="1:21" ht="9.75" customHeight="1">
      <c r="A174" s="48"/>
      <c r="B174" s="150" t="s">
        <v>388</v>
      </c>
      <c r="C174" s="151" t="s">
        <v>389</v>
      </c>
      <c r="D174" s="151"/>
      <c r="E174" s="151"/>
      <c r="F174" s="151"/>
      <c r="G174" s="208" t="s">
        <v>238</v>
      </c>
      <c r="H174" s="151"/>
      <c r="I174" s="151"/>
      <c r="J174" s="151"/>
      <c r="K174" s="151"/>
      <c r="L174" s="151"/>
      <c r="M174" s="151"/>
      <c r="N174" s="151"/>
      <c r="O174" s="308"/>
      <c r="P174" s="309"/>
      <c r="Q174" s="228"/>
      <c r="R174" s="229"/>
      <c r="S174" s="229"/>
      <c r="T174" s="38">
        <f t="shared" si="0"/>
        <v>0</v>
      </c>
      <c r="U174" s="38">
        <f t="shared" si="1"/>
        <v>0</v>
      </c>
    </row>
    <row r="175" spans="1:21" ht="9.75" customHeight="1">
      <c r="A175" s="48"/>
      <c r="B175" s="150" t="s">
        <v>390</v>
      </c>
      <c r="C175" s="151" t="s">
        <v>391</v>
      </c>
      <c r="D175" s="151"/>
      <c r="E175" s="151"/>
      <c r="F175" s="151"/>
      <c r="G175" s="208" t="s">
        <v>238</v>
      </c>
      <c r="H175" s="151"/>
      <c r="I175" s="151"/>
      <c r="J175" s="151"/>
      <c r="K175" s="151"/>
      <c r="L175" s="151"/>
      <c r="M175" s="151"/>
      <c r="N175" s="151"/>
      <c r="O175" s="308"/>
      <c r="P175" s="309"/>
      <c r="Q175" s="228"/>
      <c r="R175" s="229"/>
      <c r="S175" s="229"/>
      <c r="T175" s="38">
        <f t="shared" si="0"/>
        <v>0</v>
      </c>
      <c r="U175" s="38">
        <f t="shared" si="1"/>
        <v>0</v>
      </c>
    </row>
    <row r="176" spans="1:21" ht="9.75" customHeight="1">
      <c r="A176" s="48"/>
      <c r="B176" s="150" t="s">
        <v>392</v>
      </c>
      <c r="C176" s="151" t="s">
        <v>393</v>
      </c>
      <c r="D176" s="151"/>
      <c r="E176" s="151"/>
      <c r="F176" s="151"/>
      <c r="G176" s="208" t="s">
        <v>238</v>
      </c>
      <c r="H176" s="151"/>
      <c r="I176" s="151"/>
      <c r="J176" s="151"/>
      <c r="K176" s="151"/>
      <c r="L176" s="151"/>
      <c r="M176" s="151"/>
      <c r="N176" s="151"/>
      <c r="O176" s="308"/>
      <c r="P176" s="309"/>
      <c r="Q176" s="228"/>
      <c r="R176" s="229"/>
      <c r="S176" s="229"/>
      <c r="T176" s="38">
        <f t="shared" si="0"/>
        <v>0</v>
      </c>
      <c r="U176" s="38">
        <f t="shared" si="1"/>
        <v>0</v>
      </c>
    </row>
    <row r="177" spans="1:21" ht="9.75" customHeight="1" thickBot="1">
      <c r="A177" s="48"/>
      <c r="B177" s="160" t="s">
        <v>394</v>
      </c>
      <c r="C177" s="161" t="s">
        <v>395</v>
      </c>
      <c r="D177" s="161"/>
      <c r="E177" s="161"/>
      <c r="F177" s="161"/>
      <c r="G177" s="218" t="s">
        <v>238</v>
      </c>
      <c r="H177" s="151"/>
      <c r="I177" s="161"/>
      <c r="J177" s="161"/>
      <c r="K177" s="161"/>
      <c r="L177" s="161"/>
      <c r="M177" s="161"/>
      <c r="N177" s="161"/>
      <c r="O177" s="310"/>
      <c r="P177" s="311"/>
      <c r="Q177" s="231"/>
      <c r="R177" s="232"/>
      <c r="S177" s="232"/>
      <c r="T177" s="38">
        <f t="shared" si="0"/>
        <v>0</v>
      </c>
      <c r="U177" s="38">
        <f t="shared" si="1"/>
        <v>0</v>
      </c>
    </row>
    <row r="178" spans="1:21" ht="9.75" customHeight="1" thickBot="1">
      <c r="A178" s="48"/>
      <c r="B178" s="220" t="s">
        <v>396</v>
      </c>
      <c r="C178" s="221" t="s">
        <v>397</v>
      </c>
      <c r="D178" s="233"/>
      <c r="E178" s="183"/>
      <c r="F178" s="183"/>
      <c r="G178" s="233"/>
      <c r="H178" s="183"/>
      <c r="I178" s="183"/>
      <c r="J178" s="183"/>
      <c r="K178" s="183"/>
      <c r="L178" s="183"/>
      <c r="M178" s="183"/>
      <c r="N178" s="183"/>
      <c r="O178" s="312"/>
      <c r="P178" s="313"/>
      <c r="Q178" s="234"/>
      <c r="R178" s="235"/>
      <c r="S178" s="235"/>
      <c r="T178" s="38">
        <f t="shared" si="0"/>
        <v>0</v>
      </c>
      <c r="U178" s="38">
        <f t="shared" si="1"/>
        <v>0</v>
      </c>
    </row>
    <row r="179" spans="1:21" ht="9.75" customHeight="1" thickBot="1">
      <c r="A179" s="48"/>
      <c r="B179" s="224" t="s">
        <v>398</v>
      </c>
      <c r="C179" s="145" t="s">
        <v>399</v>
      </c>
      <c r="D179" s="236"/>
      <c r="E179" s="225" t="s">
        <v>238</v>
      </c>
      <c r="F179" s="145"/>
      <c r="G179" s="237"/>
      <c r="H179" s="238" t="e">
        <f>O179/I179</f>
        <v>#DIV/0!</v>
      </c>
      <c r="I179" s="239">
        <f>G179-D179</f>
        <v>0</v>
      </c>
      <c r="J179" s="145" t="s">
        <v>400</v>
      </c>
      <c r="K179" s="145"/>
      <c r="L179" s="145"/>
      <c r="M179" s="145"/>
      <c r="N179" s="145"/>
      <c r="O179" s="306"/>
      <c r="P179" s="307"/>
      <c r="Q179" s="240"/>
      <c r="R179" s="227"/>
      <c r="S179" s="227"/>
      <c r="T179" s="38">
        <f t="shared" si="0"/>
        <v>0</v>
      </c>
      <c r="U179" s="38">
        <f t="shared" si="1"/>
        <v>0</v>
      </c>
    </row>
    <row r="180" spans="1:21" ht="9.75" customHeight="1">
      <c r="A180" s="48"/>
      <c r="B180" s="150" t="s">
        <v>401</v>
      </c>
      <c r="C180" s="151" t="s">
        <v>402</v>
      </c>
      <c r="D180" s="112"/>
      <c r="E180" s="151"/>
      <c r="F180" s="151"/>
      <c r="G180" s="112"/>
      <c r="H180" s="151" t="s">
        <v>374</v>
      </c>
      <c r="I180" s="151"/>
      <c r="J180" s="151"/>
      <c r="K180" s="151"/>
      <c r="L180" s="151"/>
      <c r="M180" s="151"/>
      <c r="N180" s="151"/>
      <c r="O180" s="308"/>
      <c r="P180" s="309"/>
      <c r="Q180" s="228"/>
      <c r="R180" s="229"/>
      <c r="S180" s="229"/>
      <c r="T180" s="38">
        <f t="shared" si="0"/>
        <v>0</v>
      </c>
      <c r="U180" s="38">
        <f t="shared" si="1"/>
        <v>0</v>
      </c>
    </row>
    <row r="181" spans="1:21" ht="9.75" customHeight="1">
      <c r="A181" s="48"/>
      <c r="B181" s="150" t="s">
        <v>403</v>
      </c>
      <c r="C181" s="151" t="s">
        <v>404</v>
      </c>
      <c r="D181" s="151"/>
      <c r="E181" s="151"/>
      <c r="F181" s="151"/>
      <c r="G181" s="151"/>
      <c r="H181" s="151" t="s">
        <v>374</v>
      </c>
      <c r="I181" s="151"/>
      <c r="J181" s="151"/>
      <c r="K181" s="151"/>
      <c r="L181" s="151"/>
      <c r="M181" s="151"/>
      <c r="N181" s="151"/>
      <c r="O181" s="308"/>
      <c r="P181" s="309"/>
      <c r="Q181" s="228"/>
      <c r="R181" s="229"/>
      <c r="S181" s="229"/>
      <c r="T181" s="38">
        <f t="shared" si="0"/>
        <v>0</v>
      </c>
      <c r="U181" s="38">
        <f t="shared" si="1"/>
        <v>0</v>
      </c>
    </row>
    <row r="182" spans="1:21" ht="9.75" customHeight="1">
      <c r="A182" s="48"/>
      <c r="B182" s="150" t="s">
        <v>405</v>
      </c>
      <c r="C182" s="151" t="s">
        <v>406</v>
      </c>
      <c r="D182" s="151"/>
      <c r="E182" s="151"/>
      <c r="F182" s="151"/>
      <c r="G182" s="151"/>
      <c r="H182" s="151" t="s">
        <v>374</v>
      </c>
      <c r="I182" s="151"/>
      <c r="J182" s="151"/>
      <c r="K182" s="151"/>
      <c r="L182" s="151"/>
      <c r="M182" s="151"/>
      <c r="N182" s="151"/>
      <c r="O182" s="308"/>
      <c r="P182" s="309"/>
      <c r="Q182" s="228"/>
      <c r="R182" s="229"/>
      <c r="S182" s="229"/>
      <c r="T182" s="38">
        <f t="shared" si="0"/>
        <v>0</v>
      </c>
      <c r="U182" s="38">
        <f t="shared" si="1"/>
        <v>0</v>
      </c>
    </row>
    <row r="183" spans="1:21" ht="9.75" customHeight="1" thickBot="1">
      <c r="A183" s="48"/>
      <c r="B183" s="160" t="s">
        <v>407</v>
      </c>
      <c r="C183" s="161" t="s">
        <v>241</v>
      </c>
      <c r="D183" s="161"/>
      <c r="E183" s="161"/>
      <c r="F183" s="161"/>
      <c r="G183" s="161"/>
      <c r="H183" s="151" t="s">
        <v>374</v>
      </c>
      <c r="I183" s="161"/>
      <c r="J183" s="161"/>
      <c r="K183" s="161"/>
      <c r="L183" s="161"/>
      <c r="M183" s="161"/>
      <c r="N183" s="161"/>
      <c r="O183" s="310"/>
      <c r="P183" s="311"/>
      <c r="Q183" s="231"/>
      <c r="R183" s="232"/>
      <c r="S183" s="232"/>
      <c r="T183" s="38">
        <f t="shared" si="0"/>
        <v>0</v>
      </c>
      <c r="U183" s="38">
        <f t="shared" si="1"/>
        <v>0</v>
      </c>
    </row>
    <row r="184" spans="1:21" ht="9.75" customHeight="1" thickBot="1">
      <c r="A184" s="48"/>
      <c r="B184" s="220" t="s">
        <v>408</v>
      </c>
      <c r="C184" s="221" t="s">
        <v>409</v>
      </c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312"/>
      <c r="P184" s="313"/>
      <c r="Q184" s="234"/>
      <c r="R184" s="235"/>
      <c r="S184" s="235"/>
      <c r="T184" s="38">
        <f t="shared" si="0"/>
        <v>0</v>
      </c>
      <c r="U184" s="38">
        <f t="shared" si="1"/>
        <v>0</v>
      </c>
    </row>
    <row r="185" spans="1:21" ht="9.75" customHeight="1">
      <c r="A185" s="48"/>
      <c r="B185" s="224" t="s">
        <v>408</v>
      </c>
      <c r="C185" s="145" t="s">
        <v>410</v>
      </c>
      <c r="D185" s="145"/>
      <c r="E185" s="145"/>
      <c r="F185" s="145"/>
      <c r="G185" s="145" t="s">
        <v>411</v>
      </c>
      <c r="H185" s="145" t="s">
        <v>350</v>
      </c>
      <c r="I185" s="145"/>
      <c r="J185" s="145" t="s">
        <v>412</v>
      </c>
      <c r="K185" s="145"/>
      <c r="L185" s="145"/>
      <c r="M185" s="145"/>
      <c r="N185" s="145"/>
      <c r="O185" s="306"/>
      <c r="P185" s="307"/>
      <c r="Q185" s="240"/>
      <c r="R185" s="227"/>
      <c r="S185" s="241"/>
      <c r="T185" s="38">
        <f t="shared" si="0"/>
        <v>0</v>
      </c>
      <c r="U185" s="38">
        <f t="shared" si="1"/>
        <v>0</v>
      </c>
    </row>
    <row r="186" spans="1:21" ht="9.75" customHeight="1">
      <c r="A186" s="48"/>
      <c r="B186" s="150" t="s">
        <v>413</v>
      </c>
      <c r="C186" s="151" t="s">
        <v>414</v>
      </c>
      <c r="D186" s="151"/>
      <c r="E186" s="151"/>
      <c r="F186" s="151"/>
      <c r="G186" s="151" t="s">
        <v>411</v>
      </c>
      <c r="H186" s="151" t="s">
        <v>350</v>
      </c>
      <c r="I186" s="151"/>
      <c r="J186" s="151" t="s">
        <v>412</v>
      </c>
      <c r="K186" s="151"/>
      <c r="L186" s="151"/>
      <c r="M186" s="151"/>
      <c r="N186" s="151"/>
      <c r="O186" s="308"/>
      <c r="P186" s="309"/>
      <c r="Q186" s="228"/>
      <c r="R186" s="229"/>
      <c r="S186" s="242"/>
      <c r="T186" s="38">
        <f t="shared" si="0"/>
        <v>0</v>
      </c>
      <c r="U186" s="38">
        <f t="shared" si="1"/>
        <v>0</v>
      </c>
    </row>
    <row r="187" spans="1:21" ht="9.75" customHeight="1">
      <c r="A187" s="48"/>
      <c r="B187" s="150" t="s">
        <v>415</v>
      </c>
      <c r="C187" s="151" t="s">
        <v>237</v>
      </c>
      <c r="D187" s="151"/>
      <c r="E187" s="151"/>
      <c r="F187" s="151"/>
      <c r="G187" s="151" t="s">
        <v>411</v>
      </c>
      <c r="H187" s="151" t="s">
        <v>350</v>
      </c>
      <c r="I187" s="151"/>
      <c r="J187" s="151" t="s">
        <v>412</v>
      </c>
      <c r="K187" s="151"/>
      <c r="L187" s="151"/>
      <c r="M187" s="151"/>
      <c r="N187" s="151"/>
      <c r="O187" s="308"/>
      <c r="P187" s="309"/>
      <c r="Q187" s="228"/>
      <c r="R187" s="229"/>
      <c r="S187" s="242"/>
      <c r="T187" s="38">
        <f t="shared" si="0"/>
        <v>0</v>
      </c>
      <c r="U187" s="38">
        <f t="shared" si="1"/>
        <v>0</v>
      </c>
    </row>
    <row r="188" spans="1:21" ht="9.75" customHeight="1">
      <c r="A188" s="48"/>
      <c r="B188" s="150" t="s">
        <v>416</v>
      </c>
      <c r="C188" s="151" t="s">
        <v>241</v>
      </c>
      <c r="D188" s="151"/>
      <c r="E188" s="151"/>
      <c r="F188" s="151"/>
      <c r="G188" s="151" t="s">
        <v>411</v>
      </c>
      <c r="H188" s="151" t="s">
        <v>350</v>
      </c>
      <c r="I188" s="151"/>
      <c r="J188" s="151" t="s">
        <v>412</v>
      </c>
      <c r="K188" s="151"/>
      <c r="L188" s="151"/>
      <c r="M188" s="151"/>
      <c r="N188" s="151"/>
      <c r="O188" s="320"/>
      <c r="P188" s="309"/>
      <c r="Q188" s="228"/>
      <c r="R188" s="229"/>
      <c r="S188" s="242"/>
      <c r="T188" s="38">
        <f t="shared" si="0"/>
        <v>0</v>
      </c>
      <c r="U188" s="38">
        <f t="shared" si="1"/>
        <v>0</v>
      </c>
    </row>
    <row r="189" spans="1:21" ht="9.75" customHeight="1">
      <c r="A189" s="48"/>
      <c r="B189" s="150" t="s">
        <v>417</v>
      </c>
      <c r="C189" s="151" t="s">
        <v>244</v>
      </c>
      <c r="D189" s="151"/>
      <c r="E189" s="151"/>
      <c r="F189" s="151"/>
      <c r="G189" s="151" t="s">
        <v>411</v>
      </c>
      <c r="H189" s="151" t="s">
        <v>350</v>
      </c>
      <c r="I189" s="151"/>
      <c r="J189" s="151" t="s">
        <v>412</v>
      </c>
      <c r="K189" s="151"/>
      <c r="L189" s="151"/>
      <c r="M189" s="151"/>
      <c r="N189" s="151"/>
      <c r="O189" s="308"/>
      <c r="P189" s="309"/>
      <c r="Q189" s="228"/>
      <c r="R189" s="229"/>
      <c r="S189" s="242"/>
      <c r="T189" s="38">
        <f t="shared" si="0"/>
        <v>0</v>
      </c>
      <c r="U189" s="38">
        <f t="shared" si="1"/>
        <v>0</v>
      </c>
    </row>
    <row r="190" spans="1:21" ht="9.75" customHeight="1">
      <c r="A190" s="48"/>
      <c r="B190" s="150" t="s">
        <v>418</v>
      </c>
      <c r="C190" s="151" t="s">
        <v>419</v>
      </c>
      <c r="D190" s="151"/>
      <c r="E190" s="151"/>
      <c r="F190" s="151"/>
      <c r="G190" s="151" t="s">
        <v>411</v>
      </c>
      <c r="H190" s="151" t="s">
        <v>350</v>
      </c>
      <c r="I190" s="151"/>
      <c r="J190" s="151" t="s">
        <v>412</v>
      </c>
      <c r="K190" s="151"/>
      <c r="L190" s="151"/>
      <c r="M190" s="151"/>
      <c r="N190" s="151"/>
      <c r="O190" s="308"/>
      <c r="P190" s="309"/>
      <c r="Q190" s="228"/>
      <c r="R190" s="229"/>
      <c r="S190" s="229"/>
      <c r="T190" s="38">
        <f t="shared" si="0"/>
        <v>0</v>
      </c>
      <c r="U190" s="38">
        <f t="shared" si="1"/>
        <v>0</v>
      </c>
    </row>
    <row r="191" spans="1:21" ht="9.75" customHeight="1">
      <c r="A191" s="48"/>
      <c r="B191" s="150" t="s">
        <v>420</v>
      </c>
      <c r="C191" s="151" t="s">
        <v>421</v>
      </c>
      <c r="D191" s="151"/>
      <c r="E191" s="151"/>
      <c r="F191" s="151"/>
      <c r="G191" s="151" t="s">
        <v>411</v>
      </c>
      <c r="H191" s="151" t="s">
        <v>350</v>
      </c>
      <c r="I191" s="151"/>
      <c r="J191" s="151" t="s">
        <v>412</v>
      </c>
      <c r="K191" s="151"/>
      <c r="L191" s="151"/>
      <c r="M191" s="151"/>
      <c r="N191" s="151"/>
      <c r="O191" s="308"/>
      <c r="P191" s="309"/>
      <c r="Q191" s="228"/>
      <c r="R191" s="229"/>
      <c r="S191" s="229"/>
      <c r="T191" s="38">
        <f t="shared" si="0"/>
        <v>0</v>
      </c>
      <c r="U191" s="38">
        <f t="shared" si="1"/>
        <v>0</v>
      </c>
    </row>
    <row r="192" spans="1:21" ht="9.75" customHeight="1">
      <c r="A192" s="48"/>
      <c r="B192" s="150" t="s">
        <v>422</v>
      </c>
      <c r="C192" s="151" t="s">
        <v>423</v>
      </c>
      <c r="D192" s="151"/>
      <c r="E192" s="151"/>
      <c r="F192" s="151"/>
      <c r="G192" s="151" t="s">
        <v>411</v>
      </c>
      <c r="H192" s="151" t="s">
        <v>350</v>
      </c>
      <c r="I192" s="151"/>
      <c r="J192" s="151" t="s">
        <v>412</v>
      </c>
      <c r="K192" s="151"/>
      <c r="L192" s="151"/>
      <c r="M192" s="151"/>
      <c r="N192" s="151"/>
      <c r="O192" s="308"/>
      <c r="P192" s="309"/>
      <c r="Q192" s="228"/>
      <c r="R192" s="229"/>
      <c r="S192" s="229"/>
      <c r="T192" s="38">
        <f t="shared" si="0"/>
        <v>0</v>
      </c>
      <c r="U192" s="38">
        <f t="shared" si="1"/>
        <v>0</v>
      </c>
    </row>
    <row r="193" spans="1:21" ht="9.75" customHeight="1" thickBot="1">
      <c r="A193" s="48"/>
      <c r="B193" s="160" t="s">
        <v>424</v>
      </c>
      <c r="C193" s="243" t="s">
        <v>425</v>
      </c>
      <c r="D193" s="161"/>
      <c r="E193" s="161"/>
      <c r="F193" s="161"/>
      <c r="G193" s="161" t="s">
        <v>411</v>
      </c>
      <c r="H193" s="161" t="s">
        <v>350</v>
      </c>
      <c r="I193" s="161"/>
      <c r="J193" s="161" t="s">
        <v>412</v>
      </c>
      <c r="K193" s="161"/>
      <c r="L193" s="161"/>
      <c r="M193" s="161"/>
      <c r="N193" s="161"/>
      <c r="O193" s="310"/>
      <c r="P193" s="311"/>
      <c r="Q193" s="231"/>
      <c r="R193" s="232"/>
      <c r="S193" s="232"/>
      <c r="T193" s="38">
        <f t="shared" si="0"/>
        <v>0</v>
      </c>
      <c r="U193" s="38">
        <f t="shared" si="1"/>
        <v>0</v>
      </c>
    </row>
    <row r="194" spans="1:21" ht="13.5" thickBot="1">
      <c r="A194" s="48"/>
      <c r="B194" s="220" t="s">
        <v>426</v>
      </c>
      <c r="C194" s="221" t="s">
        <v>427</v>
      </c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316"/>
      <c r="P194" s="317"/>
      <c r="Q194" s="234"/>
      <c r="R194" s="223"/>
      <c r="S194" s="223"/>
      <c r="T194" s="38">
        <f t="shared" si="0"/>
        <v>0</v>
      </c>
      <c r="U194" s="38">
        <f t="shared" si="1"/>
        <v>0</v>
      </c>
    </row>
    <row r="195" spans="1:21" ht="9.75" customHeight="1">
      <c r="A195" s="48"/>
      <c r="B195" s="224" t="s">
        <v>428</v>
      </c>
      <c r="C195" s="145" t="s">
        <v>429</v>
      </c>
      <c r="D195" s="145"/>
      <c r="E195" s="145"/>
      <c r="F195" s="145"/>
      <c r="G195" s="145" t="s">
        <v>238</v>
      </c>
      <c r="H195" s="151" t="s">
        <v>430</v>
      </c>
      <c r="I195" s="145"/>
      <c r="J195" s="145"/>
      <c r="K195" s="145"/>
      <c r="L195" s="145"/>
      <c r="M195" s="145"/>
      <c r="N195" s="145"/>
      <c r="O195" s="306"/>
      <c r="P195" s="307"/>
      <c r="Q195" s="240"/>
      <c r="R195" s="227"/>
      <c r="S195" s="227"/>
      <c r="T195" s="38">
        <f t="shared" si="0"/>
        <v>0</v>
      </c>
      <c r="U195" s="38">
        <f t="shared" si="1"/>
        <v>0</v>
      </c>
    </row>
    <row r="196" spans="1:21" ht="9.75" customHeight="1">
      <c r="A196" s="48"/>
      <c r="B196" s="150" t="s">
        <v>431</v>
      </c>
      <c r="C196" s="151" t="s">
        <v>432</v>
      </c>
      <c r="D196" s="151"/>
      <c r="E196" s="151"/>
      <c r="F196" s="151"/>
      <c r="G196" s="151" t="s">
        <v>238</v>
      </c>
      <c r="H196" s="151" t="s">
        <v>430</v>
      </c>
      <c r="I196" s="151"/>
      <c r="J196" s="151"/>
      <c r="K196" s="151"/>
      <c r="L196" s="151"/>
      <c r="M196" s="151"/>
      <c r="N196" s="151"/>
      <c r="O196" s="308"/>
      <c r="P196" s="309"/>
      <c r="Q196" s="228"/>
      <c r="R196" s="229"/>
      <c r="S196" s="229"/>
      <c r="T196" s="38">
        <f t="shared" si="0"/>
        <v>0</v>
      </c>
      <c r="U196" s="38">
        <f t="shared" si="1"/>
        <v>0</v>
      </c>
    </row>
    <row r="197" spans="1:21" ht="9.75" customHeight="1">
      <c r="A197" s="48"/>
      <c r="B197" s="150" t="s">
        <v>433</v>
      </c>
      <c r="C197" s="151" t="s">
        <v>434</v>
      </c>
      <c r="D197" s="151"/>
      <c r="E197" s="151"/>
      <c r="F197" s="151"/>
      <c r="G197" s="151" t="s">
        <v>238</v>
      </c>
      <c r="H197" s="151" t="s">
        <v>430</v>
      </c>
      <c r="I197" s="151"/>
      <c r="J197" s="151"/>
      <c r="K197" s="151"/>
      <c r="L197" s="151"/>
      <c r="M197" s="151"/>
      <c r="N197" s="151"/>
      <c r="O197" s="308"/>
      <c r="P197" s="309"/>
      <c r="Q197" s="228"/>
      <c r="R197" s="244"/>
      <c r="S197" s="244"/>
      <c r="T197" s="38">
        <f t="shared" si="0"/>
        <v>0</v>
      </c>
      <c r="U197" s="38">
        <f t="shared" si="1"/>
        <v>0</v>
      </c>
    </row>
    <row r="198" spans="1:21" ht="9.75" customHeight="1">
      <c r="A198" s="48"/>
      <c r="B198" s="150" t="s">
        <v>435</v>
      </c>
      <c r="C198" s="151" t="s">
        <v>436</v>
      </c>
      <c r="D198" s="151"/>
      <c r="E198" s="151"/>
      <c r="F198" s="151"/>
      <c r="G198" s="151" t="s">
        <v>238</v>
      </c>
      <c r="H198" s="151" t="s">
        <v>430</v>
      </c>
      <c r="I198" s="151"/>
      <c r="J198" s="151"/>
      <c r="K198" s="151"/>
      <c r="L198" s="151"/>
      <c r="M198" s="151"/>
      <c r="N198" s="151"/>
      <c r="O198" s="308"/>
      <c r="P198" s="309"/>
      <c r="Q198" s="228"/>
      <c r="R198" s="244"/>
      <c r="S198" s="244"/>
      <c r="T198" s="38">
        <f t="shared" si="0"/>
        <v>0</v>
      </c>
      <c r="U198" s="38">
        <f t="shared" si="1"/>
        <v>0</v>
      </c>
    </row>
    <row r="199" spans="1:21" ht="9.75" customHeight="1">
      <c r="A199" s="48"/>
      <c r="B199" s="150" t="s">
        <v>437</v>
      </c>
      <c r="C199" s="151" t="s">
        <v>438</v>
      </c>
      <c r="D199" s="151"/>
      <c r="E199" s="151"/>
      <c r="F199" s="151"/>
      <c r="G199" s="151" t="s">
        <v>238</v>
      </c>
      <c r="H199" s="151" t="s">
        <v>430</v>
      </c>
      <c r="I199" s="151"/>
      <c r="J199" s="151"/>
      <c r="K199" s="151"/>
      <c r="L199" s="151"/>
      <c r="M199" s="151"/>
      <c r="N199" s="151"/>
      <c r="O199" s="308"/>
      <c r="P199" s="309"/>
      <c r="Q199" s="228"/>
      <c r="R199" s="244"/>
      <c r="S199" s="244"/>
      <c r="T199" s="38">
        <f aca="true" t="shared" si="2" ref="T199:T226">IF(R199="X",(O199),0)</f>
        <v>0</v>
      </c>
      <c r="U199" s="38">
        <f aca="true" t="shared" si="3" ref="U199:U226">IF(S199="X",(O199),0)</f>
        <v>0</v>
      </c>
    </row>
    <row r="200" spans="1:21" ht="9.75" customHeight="1">
      <c r="A200" s="48"/>
      <c r="B200" s="150" t="s">
        <v>439</v>
      </c>
      <c r="C200" s="151" t="s">
        <v>440</v>
      </c>
      <c r="D200" s="151"/>
      <c r="E200" s="151"/>
      <c r="F200" s="151"/>
      <c r="G200" s="151" t="s">
        <v>238</v>
      </c>
      <c r="H200" s="151" t="s">
        <v>430</v>
      </c>
      <c r="I200" s="151"/>
      <c r="J200" s="151"/>
      <c r="K200" s="151"/>
      <c r="L200" s="151"/>
      <c r="M200" s="151"/>
      <c r="N200" s="151"/>
      <c r="O200" s="308"/>
      <c r="P200" s="309"/>
      <c r="Q200" s="228"/>
      <c r="R200" s="244"/>
      <c r="S200" s="244"/>
      <c r="T200" s="38">
        <f t="shared" si="2"/>
        <v>0</v>
      </c>
      <c r="U200" s="38">
        <f t="shared" si="3"/>
        <v>0</v>
      </c>
    </row>
    <row r="201" spans="1:21" ht="9.75" customHeight="1">
      <c r="A201" s="48"/>
      <c r="B201" s="150" t="s">
        <v>441</v>
      </c>
      <c r="C201" s="151" t="s">
        <v>442</v>
      </c>
      <c r="D201" s="151"/>
      <c r="E201" s="151"/>
      <c r="F201" s="151"/>
      <c r="G201" s="151" t="s">
        <v>238</v>
      </c>
      <c r="H201" s="151" t="s">
        <v>430</v>
      </c>
      <c r="I201" s="151"/>
      <c r="J201" s="151"/>
      <c r="K201" s="151"/>
      <c r="L201" s="151"/>
      <c r="M201" s="151"/>
      <c r="N201" s="151"/>
      <c r="O201" s="308"/>
      <c r="P201" s="309"/>
      <c r="Q201" s="228"/>
      <c r="R201" s="244"/>
      <c r="S201" s="244"/>
      <c r="T201" s="38">
        <f t="shared" si="2"/>
        <v>0</v>
      </c>
      <c r="U201" s="38">
        <f t="shared" si="3"/>
        <v>0</v>
      </c>
    </row>
    <row r="202" spans="1:21" ht="9.75" customHeight="1">
      <c r="A202" s="48"/>
      <c r="B202" s="150"/>
      <c r="C202" s="157" t="s">
        <v>443</v>
      </c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7"/>
      <c r="O202" s="308"/>
      <c r="P202" s="309"/>
      <c r="Q202" s="228"/>
      <c r="R202" s="244"/>
      <c r="S202" s="244"/>
      <c r="T202" s="38">
        <f t="shared" si="2"/>
        <v>0</v>
      </c>
      <c r="U202" s="38">
        <f t="shared" si="3"/>
        <v>0</v>
      </c>
    </row>
    <row r="203" spans="1:21" ht="9.75" customHeight="1">
      <c r="A203" s="48"/>
      <c r="B203" s="150" t="s">
        <v>444</v>
      </c>
      <c r="C203" s="151" t="s">
        <v>445</v>
      </c>
      <c r="D203" s="151"/>
      <c r="E203" s="151"/>
      <c r="F203" s="151"/>
      <c r="G203" s="151" t="s">
        <v>238</v>
      </c>
      <c r="H203" s="151" t="s">
        <v>430</v>
      </c>
      <c r="I203" s="151"/>
      <c r="J203" s="151"/>
      <c r="K203" s="151"/>
      <c r="L203" s="151"/>
      <c r="M203" s="151"/>
      <c r="N203" s="151"/>
      <c r="O203" s="308"/>
      <c r="P203" s="309"/>
      <c r="Q203" s="228"/>
      <c r="R203" s="244"/>
      <c r="S203" s="244"/>
      <c r="T203" s="38">
        <f t="shared" si="2"/>
        <v>0</v>
      </c>
      <c r="U203" s="38">
        <f t="shared" si="3"/>
        <v>0</v>
      </c>
    </row>
    <row r="204" spans="1:21" ht="9.75" customHeight="1">
      <c r="A204" s="48"/>
      <c r="B204" s="150"/>
      <c r="C204" s="157" t="s">
        <v>443</v>
      </c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7"/>
      <c r="O204" s="308"/>
      <c r="P204" s="309"/>
      <c r="Q204" s="228"/>
      <c r="R204" s="244"/>
      <c r="S204" s="244"/>
      <c r="T204" s="38">
        <f t="shared" si="2"/>
        <v>0</v>
      </c>
      <c r="U204" s="38">
        <f t="shared" si="3"/>
        <v>0</v>
      </c>
    </row>
    <row r="205" spans="1:21" ht="9.75" customHeight="1">
      <c r="A205" s="48"/>
      <c r="B205" s="150" t="s">
        <v>446</v>
      </c>
      <c r="C205" s="151" t="s">
        <v>447</v>
      </c>
      <c r="D205" s="151"/>
      <c r="E205" s="151"/>
      <c r="F205" s="151"/>
      <c r="G205" s="151" t="s">
        <v>350</v>
      </c>
      <c r="H205" s="151"/>
      <c r="I205" s="151"/>
      <c r="J205" s="151"/>
      <c r="K205" s="151"/>
      <c r="L205" s="151"/>
      <c r="M205" s="151"/>
      <c r="N205" s="151"/>
      <c r="O205" s="308"/>
      <c r="P205" s="309"/>
      <c r="Q205" s="228"/>
      <c r="R205" s="244"/>
      <c r="S205" s="244"/>
      <c r="T205" s="38">
        <f t="shared" si="2"/>
        <v>0</v>
      </c>
      <c r="U205" s="38">
        <f t="shared" si="3"/>
        <v>0</v>
      </c>
    </row>
    <row r="206" spans="1:21" ht="9.75" customHeight="1">
      <c r="A206" s="48"/>
      <c r="B206" s="150" t="s">
        <v>448</v>
      </c>
      <c r="C206" s="151" t="s">
        <v>449</v>
      </c>
      <c r="D206" s="151"/>
      <c r="E206" s="151"/>
      <c r="F206" s="151"/>
      <c r="G206" s="151" t="s">
        <v>350</v>
      </c>
      <c r="H206" s="151"/>
      <c r="I206" s="151"/>
      <c r="J206" s="151"/>
      <c r="K206" s="151"/>
      <c r="L206" s="151"/>
      <c r="M206" s="151"/>
      <c r="N206" s="151"/>
      <c r="O206" s="308"/>
      <c r="P206" s="309"/>
      <c r="Q206" s="228"/>
      <c r="R206" s="244"/>
      <c r="S206" s="244"/>
      <c r="T206" s="38">
        <f t="shared" si="2"/>
        <v>0</v>
      </c>
      <c r="U206" s="38">
        <f t="shared" si="3"/>
        <v>0</v>
      </c>
    </row>
    <row r="207" spans="1:21" ht="9.75" customHeight="1">
      <c r="A207" s="48"/>
      <c r="B207" s="150" t="s">
        <v>450</v>
      </c>
      <c r="C207" s="151" t="s">
        <v>451</v>
      </c>
      <c r="D207" s="151"/>
      <c r="E207" s="151"/>
      <c r="F207" s="151"/>
      <c r="G207" s="151" t="s">
        <v>238</v>
      </c>
      <c r="H207" s="151" t="s">
        <v>430</v>
      </c>
      <c r="I207" s="151"/>
      <c r="J207" s="151"/>
      <c r="K207" s="151"/>
      <c r="L207" s="151"/>
      <c r="M207" s="151"/>
      <c r="N207" s="151"/>
      <c r="O207" s="308"/>
      <c r="P207" s="309"/>
      <c r="Q207" s="228"/>
      <c r="R207" s="244"/>
      <c r="S207" s="244"/>
      <c r="T207" s="38">
        <f t="shared" si="2"/>
        <v>0</v>
      </c>
      <c r="U207" s="38">
        <f t="shared" si="3"/>
        <v>0</v>
      </c>
    </row>
    <row r="208" spans="1:21" ht="9.75" customHeight="1">
      <c r="A208" s="48"/>
      <c r="B208" s="150" t="s">
        <v>452</v>
      </c>
      <c r="C208" s="151" t="s">
        <v>453</v>
      </c>
      <c r="D208" s="151"/>
      <c r="E208" s="151"/>
      <c r="F208" s="151"/>
      <c r="G208" s="151" t="s">
        <v>238</v>
      </c>
      <c r="H208" s="151" t="s">
        <v>430</v>
      </c>
      <c r="I208" s="151"/>
      <c r="J208" s="151"/>
      <c r="K208" s="151"/>
      <c r="L208" s="151"/>
      <c r="M208" s="151"/>
      <c r="N208" s="151"/>
      <c r="O208" s="308"/>
      <c r="P208" s="309"/>
      <c r="Q208" s="245"/>
      <c r="R208" s="246"/>
      <c r="S208" s="246"/>
      <c r="T208" s="38">
        <f t="shared" si="2"/>
        <v>0</v>
      </c>
      <c r="U208" s="38">
        <f t="shared" si="3"/>
        <v>0</v>
      </c>
    </row>
    <row r="209" spans="1:21" ht="9.75" customHeight="1">
      <c r="A209" s="48"/>
      <c r="B209" s="150" t="s">
        <v>454</v>
      </c>
      <c r="C209" s="151" t="s">
        <v>455</v>
      </c>
      <c r="D209" s="151"/>
      <c r="E209" s="151"/>
      <c r="F209" s="151"/>
      <c r="G209" s="151" t="s">
        <v>238</v>
      </c>
      <c r="H209" s="151" t="s">
        <v>430</v>
      </c>
      <c r="I209" s="151"/>
      <c r="J209" s="151"/>
      <c r="K209" s="151"/>
      <c r="L209" s="151"/>
      <c r="M209" s="151"/>
      <c r="N209" s="151"/>
      <c r="O209" s="308"/>
      <c r="P209" s="309"/>
      <c r="Q209" s="228"/>
      <c r="R209" s="244"/>
      <c r="S209" s="244"/>
      <c r="T209" s="38">
        <f t="shared" si="2"/>
        <v>0</v>
      </c>
      <c r="U209" s="38">
        <f t="shared" si="3"/>
        <v>0</v>
      </c>
    </row>
    <row r="210" spans="1:21" ht="9.75" customHeight="1">
      <c r="A210" s="48"/>
      <c r="B210" s="150" t="s">
        <v>456</v>
      </c>
      <c r="C210" s="151" t="s">
        <v>457</v>
      </c>
      <c r="D210" s="151"/>
      <c r="E210" s="151"/>
      <c r="F210" s="151"/>
      <c r="G210" s="151" t="s">
        <v>238</v>
      </c>
      <c r="H210" s="151" t="s">
        <v>430</v>
      </c>
      <c r="I210" s="151"/>
      <c r="J210" s="151"/>
      <c r="K210" s="151"/>
      <c r="L210" s="151"/>
      <c r="M210" s="151"/>
      <c r="N210" s="151"/>
      <c r="O210" s="308"/>
      <c r="P210" s="309"/>
      <c r="Q210" s="245"/>
      <c r="R210" s="246"/>
      <c r="S210" s="246"/>
      <c r="T210" s="38">
        <f t="shared" si="2"/>
        <v>0</v>
      </c>
      <c r="U210" s="38">
        <f t="shared" si="3"/>
        <v>0</v>
      </c>
    </row>
    <row r="211" spans="1:21" ht="9.75" customHeight="1">
      <c r="A211" s="48"/>
      <c r="B211" s="150" t="s">
        <v>458</v>
      </c>
      <c r="C211" s="151" t="s">
        <v>459</v>
      </c>
      <c r="D211" s="151"/>
      <c r="E211" s="151"/>
      <c r="F211" s="151"/>
      <c r="G211" s="151" t="s">
        <v>238</v>
      </c>
      <c r="H211" s="151" t="s">
        <v>430</v>
      </c>
      <c r="I211" s="151"/>
      <c r="J211" s="151"/>
      <c r="K211" s="151"/>
      <c r="L211" s="151"/>
      <c r="M211" s="151"/>
      <c r="N211" s="151"/>
      <c r="O211" s="308"/>
      <c r="P211" s="309"/>
      <c r="Q211" s="228"/>
      <c r="R211" s="244"/>
      <c r="S211" s="244"/>
      <c r="T211" s="38">
        <f t="shared" si="2"/>
        <v>0</v>
      </c>
      <c r="U211" s="38">
        <f t="shared" si="3"/>
        <v>0</v>
      </c>
    </row>
    <row r="212" spans="1:21" ht="9.75" customHeight="1">
      <c r="A212" s="48"/>
      <c r="B212" s="150" t="s">
        <v>460</v>
      </c>
      <c r="C212" s="151" t="s">
        <v>461</v>
      </c>
      <c r="D212" s="151"/>
      <c r="E212" s="151"/>
      <c r="F212" s="151"/>
      <c r="G212" s="151" t="s">
        <v>238</v>
      </c>
      <c r="H212" s="151" t="s">
        <v>430</v>
      </c>
      <c r="I212" s="151"/>
      <c r="J212" s="151"/>
      <c r="K212" s="151"/>
      <c r="L212" s="151"/>
      <c r="M212" s="151"/>
      <c r="N212" s="151"/>
      <c r="O212" s="308"/>
      <c r="P212" s="309"/>
      <c r="Q212" s="228"/>
      <c r="R212" s="229"/>
      <c r="S212" s="229"/>
      <c r="T212" s="38">
        <f t="shared" si="2"/>
        <v>0</v>
      </c>
      <c r="U212" s="38">
        <f t="shared" si="3"/>
        <v>0</v>
      </c>
    </row>
    <row r="213" spans="1:21" ht="9.75" customHeight="1">
      <c r="A213" s="48"/>
      <c r="B213" s="150" t="s">
        <v>462</v>
      </c>
      <c r="C213" s="151" t="s">
        <v>463</v>
      </c>
      <c r="D213" s="151"/>
      <c r="E213" s="151"/>
      <c r="F213" s="151"/>
      <c r="G213" s="151" t="s">
        <v>238</v>
      </c>
      <c r="H213" s="151" t="s">
        <v>430</v>
      </c>
      <c r="I213" s="151"/>
      <c r="J213" s="151"/>
      <c r="K213" s="151"/>
      <c r="L213" s="151"/>
      <c r="M213" s="151"/>
      <c r="N213" s="151"/>
      <c r="O213" s="308"/>
      <c r="P213" s="309"/>
      <c r="Q213" s="228"/>
      <c r="R213" s="229"/>
      <c r="S213" s="229"/>
      <c r="T213" s="38">
        <f t="shared" si="2"/>
        <v>0</v>
      </c>
      <c r="U213" s="38">
        <f t="shared" si="3"/>
        <v>0</v>
      </c>
    </row>
    <row r="214" spans="1:21" ht="9.75" customHeight="1" thickBot="1">
      <c r="A214" s="48"/>
      <c r="B214" s="160" t="s">
        <v>464</v>
      </c>
      <c r="C214" s="161" t="s">
        <v>465</v>
      </c>
      <c r="D214" s="161"/>
      <c r="E214" s="161"/>
      <c r="F214" s="161"/>
      <c r="G214" s="161" t="s">
        <v>238</v>
      </c>
      <c r="H214" s="151" t="s">
        <v>430</v>
      </c>
      <c r="I214" s="161"/>
      <c r="J214" s="161"/>
      <c r="K214" s="161"/>
      <c r="L214" s="161"/>
      <c r="M214" s="161"/>
      <c r="N214" s="161"/>
      <c r="O214" s="310"/>
      <c r="P214" s="311"/>
      <c r="Q214" s="231"/>
      <c r="R214" s="232"/>
      <c r="S214" s="232"/>
      <c r="T214" s="38">
        <f t="shared" si="2"/>
        <v>0</v>
      </c>
      <c r="U214" s="38">
        <f t="shared" si="3"/>
        <v>0</v>
      </c>
    </row>
    <row r="215" spans="1:21" ht="13.5" thickBot="1">
      <c r="A215" s="48"/>
      <c r="B215" s="220" t="s">
        <v>466</v>
      </c>
      <c r="C215" s="221" t="s">
        <v>467</v>
      </c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316"/>
      <c r="P215" s="317"/>
      <c r="Q215" s="234"/>
      <c r="R215" s="223"/>
      <c r="S215" s="223"/>
      <c r="T215" s="38">
        <f t="shared" si="2"/>
        <v>0</v>
      </c>
      <c r="U215" s="38">
        <f t="shared" si="3"/>
        <v>0</v>
      </c>
    </row>
    <row r="216" spans="1:21" ht="9.75" customHeight="1">
      <c r="A216" s="48"/>
      <c r="B216" s="247" t="s">
        <v>468</v>
      </c>
      <c r="C216" s="145" t="s">
        <v>469</v>
      </c>
      <c r="D216" s="145"/>
      <c r="E216" s="248" t="s">
        <v>470</v>
      </c>
      <c r="F216" s="145" t="s">
        <v>471</v>
      </c>
      <c r="G216" s="145"/>
      <c r="H216" s="225" t="s">
        <v>470</v>
      </c>
      <c r="I216" s="145"/>
      <c r="J216" s="145"/>
      <c r="K216" s="145" t="s">
        <v>472</v>
      </c>
      <c r="L216" s="145"/>
      <c r="M216" s="145"/>
      <c r="N216" s="145"/>
      <c r="O216" s="306"/>
      <c r="P216" s="307"/>
      <c r="Q216" s="240"/>
      <c r="R216" s="227"/>
      <c r="S216" s="227"/>
      <c r="T216" s="38">
        <f t="shared" si="2"/>
        <v>0</v>
      </c>
      <c r="U216" s="38">
        <f t="shared" si="3"/>
        <v>0</v>
      </c>
    </row>
    <row r="217" spans="1:21" ht="9.75" customHeight="1">
      <c r="A217" s="48"/>
      <c r="B217" s="150" t="s">
        <v>473</v>
      </c>
      <c r="C217" s="151" t="s">
        <v>474</v>
      </c>
      <c r="D217" s="151"/>
      <c r="E217" s="151" t="s">
        <v>475</v>
      </c>
      <c r="F217" s="151"/>
      <c r="G217" s="151"/>
      <c r="H217" s="151" t="s">
        <v>476</v>
      </c>
      <c r="I217" s="151"/>
      <c r="J217" s="151"/>
      <c r="K217" s="151"/>
      <c r="L217" s="151"/>
      <c r="M217" s="151"/>
      <c r="N217" s="151"/>
      <c r="O217" s="308"/>
      <c r="P217" s="309"/>
      <c r="Q217" s="228"/>
      <c r="R217" s="249"/>
      <c r="S217" s="249"/>
      <c r="T217" s="38">
        <f t="shared" si="2"/>
        <v>0</v>
      </c>
      <c r="U217" s="38">
        <f t="shared" si="3"/>
        <v>0</v>
      </c>
    </row>
    <row r="218" spans="1:21" ht="9.75" customHeight="1">
      <c r="A218" s="48"/>
      <c r="B218" s="150" t="s">
        <v>477</v>
      </c>
      <c r="C218" s="151" t="s">
        <v>478</v>
      </c>
      <c r="D218" s="151"/>
      <c r="E218" s="151" t="s">
        <v>475</v>
      </c>
      <c r="F218" s="151"/>
      <c r="G218" s="151"/>
      <c r="H218" s="151" t="s">
        <v>476</v>
      </c>
      <c r="I218" s="151"/>
      <c r="J218" s="151"/>
      <c r="K218" s="151"/>
      <c r="L218" s="151"/>
      <c r="M218" s="151"/>
      <c r="N218" s="151"/>
      <c r="O218" s="308"/>
      <c r="P218" s="309"/>
      <c r="Q218" s="228"/>
      <c r="R218" s="249"/>
      <c r="S218" s="249"/>
      <c r="T218" s="38">
        <f t="shared" si="2"/>
        <v>0</v>
      </c>
      <c r="U218" s="38">
        <f t="shared" si="3"/>
        <v>0</v>
      </c>
    </row>
    <row r="219" spans="1:21" ht="9.75" customHeight="1">
      <c r="A219" s="48"/>
      <c r="B219" s="150" t="s">
        <v>479</v>
      </c>
      <c r="C219" s="151" t="s">
        <v>480</v>
      </c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308"/>
      <c r="P219" s="309"/>
      <c r="Q219" s="228"/>
      <c r="R219" s="249"/>
      <c r="S219" s="249"/>
      <c r="T219" s="38">
        <f t="shared" si="2"/>
        <v>0</v>
      </c>
      <c r="U219" s="38">
        <f t="shared" si="3"/>
        <v>0</v>
      </c>
    </row>
    <row r="220" spans="1:21" ht="9.75" customHeight="1" thickBot="1">
      <c r="A220" s="48"/>
      <c r="B220" s="160" t="s">
        <v>481</v>
      </c>
      <c r="C220" s="161" t="s">
        <v>482</v>
      </c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310"/>
      <c r="P220" s="311"/>
      <c r="Q220" s="231"/>
      <c r="R220" s="250"/>
      <c r="S220" s="250"/>
      <c r="T220" s="38">
        <f t="shared" si="2"/>
        <v>0</v>
      </c>
      <c r="U220" s="38">
        <f t="shared" si="3"/>
        <v>0</v>
      </c>
    </row>
    <row r="221" spans="1:21" ht="9.75" customHeight="1" thickBot="1">
      <c r="A221" s="48"/>
      <c r="B221" s="220" t="s">
        <v>483</v>
      </c>
      <c r="C221" s="221" t="s">
        <v>484</v>
      </c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312"/>
      <c r="P221" s="313"/>
      <c r="Q221" s="234"/>
      <c r="R221" s="251"/>
      <c r="S221" s="251"/>
      <c r="T221" s="38">
        <f t="shared" si="2"/>
        <v>0</v>
      </c>
      <c r="U221" s="38">
        <f t="shared" si="3"/>
        <v>0</v>
      </c>
    </row>
    <row r="222" spans="1:21" ht="9.75" customHeight="1">
      <c r="A222" s="48"/>
      <c r="B222" s="224" t="s">
        <v>485</v>
      </c>
      <c r="C222" s="145" t="s">
        <v>486</v>
      </c>
      <c r="D222" s="145"/>
      <c r="E222" s="145"/>
      <c r="F222" s="145"/>
      <c r="G222" s="145" t="s">
        <v>238</v>
      </c>
      <c r="H222" s="151" t="s">
        <v>430</v>
      </c>
      <c r="I222" s="145"/>
      <c r="J222" s="145"/>
      <c r="K222" s="145"/>
      <c r="L222" s="145"/>
      <c r="M222" s="145"/>
      <c r="N222" s="145"/>
      <c r="O222" s="306"/>
      <c r="P222" s="307"/>
      <c r="Q222" s="240"/>
      <c r="R222" s="252"/>
      <c r="S222" s="252"/>
      <c r="T222" s="38">
        <f t="shared" si="2"/>
        <v>0</v>
      </c>
      <c r="U222" s="38">
        <f t="shared" si="3"/>
        <v>0</v>
      </c>
    </row>
    <row r="223" spans="1:21" ht="9.75" customHeight="1">
      <c r="A223" s="48"/>
      <c r="B223" s="253" t="s">
        <v>487</v>
      </c>
      <c r="C223" s="180" t="s">
        <v>488</v>
      </c>
      <c r="D223" s="151"/>
      <c r="E223" s="151"/>
      <c r="F223" s="151"/>
      <c r="G223" s="151" t="s">
        <v>238</v>
      </c>
      <c r="H223" s="151" t="s">
        <v>430</v>
      </c>
      <c r="I223" s="151"/>
      <c r="J223" s="151"/>
      <c r="K223" s="151"/>
      <c r="L223" s="151"/>
      <c r="M223" s="151"/>
      <c r="N223" s="151"/>
      <c r="O223" s="308"/>
      <c r="P223" s="309"/>
      <c r="Q223" s="228"/>
      <c r="R223" s="249"/>
      <c r="S223" s="249"/>
      <c r="T223" s="38">
        <f t="shared" si="2"/>
        <v>0</v>
      </c>
      <c r="U223" s="38">
        <f t="shared" si="3"/>
        <v>0</v>
      </c>
    </row>
    <row r="224" spans="1:21" ht="9.75" customHeight="1">
      <c r="A224" s="48"/>
      <c r="B224" s="150" t="s">
        <v>489</v>
      </c>
      <c r="C224" s="151" t="s">
        <v>461</v>
      </c>
      <c r="D224" s="151"/>
      <c r="E224" s="151"/>
      <c r="F224" s="151"/>
      <c r="G224" s="151" t="s">
        <v>490</v>
      </c>
      <c r="H224" s="151" t="s">
        <v>430</v>
      </c>
      <c r="I224" s="151"/>
      <c r="J224" s="151"/>
      <c r="K224" s="151"/>
      <c r="L224" s="151"/>
      <c r="M224" s="151"/>
      <c r="N224" s="151"/>
      <c r="O224" s="308"/>
      <c r="P224" s="309"/>
      <c r="Q224" s="228"/>
      <c r="R224" s="249"/>
      <c r="S224" s="249"/>
      <c r="T224" s="38">
        <f t="shared" si="2"/>
        <v>0</v>
      </c>
      <c r="U224" s="38">
        <f t="shared" si="3"/>
        <v>0</v>
      </c>
    </row>
    <row r="225" spans="1:21" ht="9.75" customHeight="1">
      <c r="A225" s="48"/>
      <c r="B225" s="150" t="s">
        <v>491</v>
      </c>
      <c r="C225" s="151" t="s">
        <v>492</v>
      </c>
      <c r="D225" s="151"/>
      <c r="E225" s="151"/>
      <c r="F225" s="151"/>
      <c r="G225" s="151" t="s">
        <v>490</v>
      </c>
      <c r="H225" s="151" t="s">
        <v>430</v>
      </c>
      <c r="I225" s="151"/>
      <c r="J225" s="151"/>
      <c r="K225" s="151"/>
      <c r="L225" s="151"/>
      <c r="M225" s="151"/>
      <c r="N225" s="151"/>
      <c r="O225" s="308"/>
      <c r="P225" s="309"/>
      <c r="Q225" s="228"/>
      <c r="R225" s="229"/>
      <c r="S225" s="229"/>
      <c r="T225" s="38">
        <f t="shared" si="2"/>
        <v>0</v>
      </c>
      <c r="U225" s="38">
        <f t="shared" si="3"/>
        <v>0</v>
      </c>
    </row>
    <row r="226" spans="1:21" ht="9.75" customHeight="1" thickBot="1">
      <c r="A226" s="48"/>
      <c r="B226" s="160" t="s">
        <v>493</v>
      </c>
      <c r="C226" s="161" t="s">
        <v>494</v>
      </c>
      <c r="D226" s="161"/>
      <c r="E226" s="161"/>
      <c r="F226" s="161"/>
      <c r="G226" s="151" t="s">
        <v>490</v>
      </c>
      <c r="H226" s="151" t="s">
        <v>430</v>
      </c>
      <c r="I226" s="161"/>
      <c r="J226" s="161"/>
      <c r="K226" s="161"/>
      <c r="L226" s="161"/>
      <c r="M226" s="161"/>
      <c r="N226" s="161"/>
      <c r="O226" s="310"/>
      <c r="P226" s="311"/>
      <c r="Q226" s="231"/>
      <c r="R226" s="232"/>
      <c r="S226" s="232"/>
      <c r="T226" s="38">
        <f t="shared" si="2"/>
        <v>0</v>
      </c>
      <c r="U226" s="38">
        <f t="shared" si="3"/>
        <v>0</v>
      </c>
    </row>
    <row r="227" spans="1:21" ht="11.25" customHeight="1" thickBot="1">
      <c r="A227" s="48"/>
      <c r="B227" s="254" t="s">
        <v>495</v>
      </c>
      <c r="C227" s="221" t="s">
        <v>496</v>
      </c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314">
        <f>SUM(O167:P226)</f>
        <v>0</v>
      </c>
      <c r="P227" s="315"/>
      <c r="Q227" s="230">
        <f>SUM(Q167:Q226)</f>
        <v>0</v>
      </c>
      <c r="R227" s="255">
        <f>SUM(T167:T226)</f>
        <v>0</v>
      </c>
      <c r="S227" s="255">
        <f>SUM(U167:U226)</f>
        <v>0</v>
      </c>
      <c r="U227" s="38"/>
    </row>
    <row r="228" spans="2:17" ht="9.75" customHeight="1">
      <c r="B228" s="147"/>
      <c r="C228" s="256"/>
      <c r="D228" s="147"/>
      <c r="E228" s="147"/>
      <c r="F228" s="147"/>
      <c r="G228" s="147"/>
      <c r="H228" s="147"/>
      <c r="I228" s="147"/>
      <c r="K228" s="257" t="s">
        <v>497</v>
      </c>
      <c r="M228" s="147"/>
      <c r="O228" s="323">
        <f>O227</f>
        <v>0</v>
      </c>
      <c r="P228" s="323"/>
      <c r="Q228" s="258">
        <f>Q227+18600</f>
        <v>18600</v>
      </c>
    </row>
    <row r="229" spans="2:18" ht="9.75" customHeight="1"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303"/>
      <c r="P229" s="303"/>
      <c r="Q229" s="259"/>
      <c r="R229" s="87"/>
    </row>
    <row r="230" spans="2:18" ht="9.75" customHeight="1">
      <c r="B230" s="147"/>
      <c r="C230" s="147"/>
      <c r="D230" s="147"/>
      <c r="E230" s="147"/>
      <c r="F230" s="147"/>
      <c r="G230" s="147"/>
      <c r="H230" s="87"/>
      <c r="I230" s="87"/>
      <c r="J230" s="87"/>
      <c r="K230" s="87"/>
      <c r="L230" s="87"/>
      <c r="M230" s="87"/>
      <c r="N230" s="87"/>
      <c r="P230" s="88"/>
      <c r="Q230" s="260"/>
      <c r="R230" s="88"/>
    </row>
    <row r="231" spans="2:18" ht="9.75" customHeight="1">
      <c r="B231" s="147"/>
      <c r="C231" s="147"/>
      <c r="D231" s="147"/>
      <c r="E231" s="147"/>
      <c r="F231" s="147"/>
      <c r="G231" s="147"/>
      <c r="H231" s="87"/>
      <c r="I231" s="87"/>
      <c r="J231" s="87"/>
      <c r="K231" s="87"/>
      <c r="L231" s="87"/>
      <c r="M231" s="87"/>
      <c r="N231" s="87"/>
      <c r="P231" s="88"/>
      <c r="Q231" s="88"/>
      <c r="R231" s="261"/>
    </row>
    <row r="232" spans="2:18" ht="9.75" customHeight="1"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262"/>
      <c r="P232" s="262"/>
      <c r="Q232" s="262"/>
      <c r="R232" s="260"/>
    </row>
    <row r="233" spans="2:18" ht="9.75" customHeight="1"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262"/>
      <c r="P233" s="262"/>
      <c r="Q233" s="262"/>
      <c r="R233" s="87"/>
    </row>
    <row r="234" spans="1:18" ht="9.75" customHeight="1">
      <c r="A234" s="48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8"/>
      <c r="P234" s="263"/>
      <c r="Q234" s="263"/>
      <c r="R234" s="87"/>
    </row>
    <row r="235" spans="1:18" ht="9.75" customHeight="1">
      <c r="A235" s="48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8"/>
      <c r="P235" s="88"/>
      <c r="Q235" s="88"/>
      <c r="R235" s="87"/>
    </row>
    <row r="236" spans="1:18" ht="12.75">
      <c r="A236" s="48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8"/>
      <c r="P236" s="88"/>
      <c r="Q236" s="88"/>
      <c r="R236" s="87"/>
    </row>
    <row r="237" spans="1:18" ht="12.75">
      <c r="A237" s="48"/>
      <c r="B237" s="264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88"/>
      <c r="P237" s="88"/>
      <c r="Q237" s="88"/>
      <c r="R237" s="87"/>
    </row>
    <row r="238" spans="1:18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88"/>
      <c r="P238" s="88"/>
      <c r="Q238" s="88"/>
      <c r="R238" s="87"/>
    </row>
    <row r="239" spans="1:18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88"/>
      <c r="P239" s="88"/>
      <c r="Q239" s="88"/>
      <c r="R239" s="87"/>
    </row>
    <row r="240" spans="1:17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126"/>
      <c r="P240" s="126"/>
      <c r="Q240" s="126"/>
    </row>
    <row r="241" spans="1:17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126"/>
      <c r="P241" s="126"/>
      <c r="Q241" s="126"/>
    </row>
    <row r="242" spans="1:17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126"/>
      <c r="P242" s="126"/>
      <c r="Q242" s="126"/>
    </row>
    <row r="243" spans="1:17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126"/>
      <c r="P243" s="126"/>
      <c r="Q243" s="126"/>
    </row>
    <row r="244" spans="1:17" ht="12.75">
      <c r="A244" s="48"/>
      <c r="B244" s="264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126"/>
      <c r="P244" s="126"/>
      <c r="Q244" s="126"/>
    </row>
    <row r="245" spans="1:17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126"/>
      <c r="P245" s="126"/>
      <c r="Q245" s="126"/>
    </row>
    <row r="246" spans="1:17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126"/>
      <c r="P246" s="126"/>
      <c r="Q246" s="126"/>
    </row>
    <row r="247" spans="1:17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126"/>
      <c r="P247" s="126"/>
      <c r="Q247" s="126"/>
    </row>
    <row r="248" spans="1:17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126"/>
      <c r="P248" s="126"/>
      <c r="Q248" s="126"/>
    </row>
    <row r="249" spans="1:17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126"/>
      <c r="P249" s="126"/>
      <c r="Q249" s="126"/>
    </row>
    <row r="250" spans="1:17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126"/>
      <c r="P250" s="126"/>
      <c r="Q250" s="126"/>
    </row>
    <row r="251" spans="1:17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126"/>
      <c r="P251" s="126"/>
      <c r="Q251" s="126"/>
    </row>
    <row r="252" spans="1:17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126"/>
      <c r="P252" s="126"/>
      <c r="Q252" s="126"/>
    </row>
    <row r="253" spans="1:17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126"/>
      <c r="P253" s="126"/>
      <c r="Q253" s="126"/>
    </row>
    <row r="254" spans="1:17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126"/>
      <c r="P254" s="126"/>
      <c r="Q254" s="126"/>
    </row>
    <row r="255" spans="1:17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126"/>
      <c r="P255" s="126"/>
      <c r="Q255" s="126"/>
    </row>
    <row r="256" spans="1:17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126"/>
      <c r="P256" s="126"/>
      <c r="Q256" s="126"/>
    </row>
    <row r="257" spans="1:17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126"/>
      <c r="P257" s="126"/>
      <c r="Q257" s="126"/>
    </row>
    <row r="258" spans="1:17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126"/>
      <c r="P258" s="126"/>
      <c r="Q258" s="126"/>
    </row>
    <row r="259" spans="1:17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126"/>
      <c r="P259" s="126"/>
      <c r="Q259" s="126"/>
    </row>
    <row r="260" spans="1:17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126"/>
      <c r="P260" s="126"/>
      <c r="Q260" s="126"/>
    </row>
    <row r="261" spans="1:17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126"/>
      <c r="P261" s="126"/>
      <c r="Q261" s="126"/>
    </row>
    <row r="262" spans="1:17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126"/>
      <c r="P262" s="126"/>
      <c r="Q262" s="126"/>
    </row>
    <row r="263" spans="1:17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126"/>
      <c r="P263" s="126"/>
      <c r="Q263" s="126"/>
    </row>
    <row r="264" spans="1:17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126"/>
      <c r="P264" s="126"/>
      <c r="Q264" s="126"/>
    </row>
    <row r="265" spans="1:17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126"/>
      <c r="P265" s="126"/>
      <c r="Q265" s="126"/>
    </row>
    <row r="266" spans="1:17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126"/>
      <c r="P266" s="126"/>
      <c r="Q266" s="126"/>
    </row>
    <row r="267" spans="1:17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126"/>
      <c r="P267" s="126"/>
      <c r="Q267" s="126"/>
    </row>
    <row r="268" spans="1:17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126"/>
      <c r="P268" s="126"/>
      <c r="Q268" s="126"/>
    </row>
    <row r="269" spans="1:17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126"/>
      <c r="P269" s="126"/>
      <c r="Q269" s="126"/>
    </row>
    <row r="270" spans="1:17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126"/>
      <c r="P270" s="126"/>
      <c r="Q270" s="126"/>
    </row>
    <row r="271" spans="1:17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126"/>
      <c r="P271" s="126"/>
      <c r="Q271" s="126"/>
    </row>
    <row r="272" spans="1:17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126"/>
      <c r="P272" s="126"/>
      <c r="Q272" s="126"/>
    </row>
    <row r="273" spans="1:17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126"/>
      <c r="P273" s="126"/>
      <c r="Q273" s="126"/>
    </row>
    <row r="274" spans="1:17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126"/>
      <c r="P274" s="126"/>
      <c r="Q274" s="126"/>
    </row>
    <row r="275" spans="1:17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126"/>
      <c r="P275" s="126"/>
      <c r="Q275" s="126"/>
    </row>
    <row r="276" spans="1:17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126"/>
      <c r="P276" s="126"/>
      <c r="Q276" s="126"/>
    </row>
    <row r="277" spans="1:17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126"/>
      <c r="P277" s="126"/>
      <c r="Q277" s="126"/>
    </row>
    <row r="278" spans="1:17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126"/>
      <c r="P278" s="126"/>
      <c r="Q278" s="126"/>
    </row>
    <row r="279" spans="1:17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126"/>
      <c r="P279" s="126"/>
      <c r="Q279" s="126"/>
    </row>
    <row r="280" spans="1:17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126"/>
      <c r="P280" s="126"/>
      <c r="Q280" s="126"/>
    </row>
    <row r="281" spans="1:17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126"/>
      <c r="P281" s="126"/>
      <c r="Q281" s="126"/>
    </row>
    <row r="282" spans="1:17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126"/>
      <c r="P282" s="126"/>
      <c r="Q282" s="126"/>
    </row>
    <row r="528" ht="12.75" hidden="1"/>
  </sheetData>
  <sheetProtection password="E128" sheet="1" objects="1" scenarios="1"/>
  <protectedRanges>
    <protectedRange sqref="O167:P226" name="Range2"/>
    <protectedRange sqref="O167:P177 O179:P183 O185:P193 O195:P214 O216:P220 O222:P226 C222:C226 H222:H226 C216:C220 H195:H214 C195:C214 G179 D179 H180:H183 C180:C183 H167:H177 C167:C177" name="Range1"/>
  </protectedRanges>
  <mergeCells count="70">
    <mergeCell ref="A1:H1"/>
    <mergeCell ref="A2:H2"/>
    <mergeCell ref="A3:H3"/>
    <mergeCell ref="O228:P228"/>
    <mergeCell ref="O167:P167"/>
    <mergeCell ref="O164:P164"/>
    <mergeCell ref="O165:P165"/>
    <mergeCell ref="O174:P174"/>
    <mergeCell ref="O176:P176"/>
    <mergeCell ref="O177:P177"/>
    <mergeCell ref="O170:P170"/>
    <mergeCell ref="O171:P171"/>
    <mergeCell ref="O172:P172"/>
    <mergeCell ref="O173:P173"/>
    <mergeCell ref="O191:P191"/>
    <mergeCell ref="O192:P192"/>
    <mergeCell ref="O193:P193"/>
    <mergeCell ref="O183:P183"/>
    <mergeCell ref="O185:P185"/>
    <mergeCell ref="O187:P187"/>
    <mergeCell ref="O188:P188"/>
    <mergeCell ref="O189:P189"/>
    <mergeCell ref="O190:P190"/>
    <mergeCell ref="O184:P184"/>
    <mergeCell ref="O178:P178"/>
    <mergeCell ref="O166:P166"/>
    <mergeCell ref="O186:P186"/>
    <mergeCell ref="O180:P180"/>
    <mergeCell ref="O181:P181"/>
    <mergeCell ref="O182:P182"/>
    <mergeCell ref="O179:P179"/>
    <mergeCell ref="O168:P168"/>
    <mergeCell ref="O169:P169"/>
    <mergeCell ref="O175:P175"/>
    <mergeCell ref="O215:P215"/>
    <mergeCell ref="O194:P194"/>
    <mergeCell ref="O212:P212"/>
    <mergeCell ref="O213:P213"/>
    <mergeCell ref="O195:P195"/>
    <mergeCell ref="O208:P208"/>
    <mergeCell ref="O209:P209"/>
    <mergeCell ref="O210:P210"/>
    <mergeCell ref="O211:P211"/>
    <mergeCell ref="O205:P205"/>
    <mergeCell ref="O207:P207"/>
    <mergeCell ref="O214:P214"/>
    <mergeCell ref="O201:P201"/>
    <mergeCell ref="O202:P202"/>
    <mergeCell ref="O203:P203"/>
    <mergeCell ref="O204:P204"/>
    <mergeCell ref="O196:P196"/>
    <mergeCell ref="O227:P227"/>
    <mergeCell ref="O226:P226"/>
    <mergeCell ref="O225:P225"/>
    <mergeCell ref="O224:P224"/>
    <mergeCell ref="O197:P197"/>
    <mergeCell ref="O198:P198"/>
    <mergeCell ref="O199:P199"/>
    <mergeCell ref="O200:P200"/>
    <mergeCell ref="O206:P206"/>
    <mergeCell ref="O229:P229"/>
    <mergeCell ref="A4:H4"/>
    <mergeCell ref="O216:P216"/>
    <mergeCell ref="O217:P217"/>
    <mergeCell ref="O223:P223"/>
    <mergeCell ref="O222:P222"/>
    <mergeCell ref="O218:P218"/>
    <mergeCell ref="O219:P219"/>
    <mergeCell ref="O220:P220"/>
    <mergeCell ref="O221:P221"/>
  </mergeCells>
  <dataValidations count="1">
    <dataValidation type="list" allowBlank="1" showInputMessage="1" showErrorMessage="1" sqref="H180:H183 H195:H201 H203 H207:H214 H167:H177 H222:H226">
      <formula1>$W$166:$W$169</formula1>
    </dataValidation>
  </dataValidations>
  <printOptions horizontalCentered="1"/>
  <pageMargins left="0.26" right="0.17" top="0.29" bottom="0.36" header="0.14" footer="0.13"/>
  <pageSetup horizontalDpi="600" verticalDpi="600" orientation="landscape" scale="138" r:id="rId1"/>
  <headerFooter alignWithMargins="0">
    <oddFooter>&amp;RPage &amp;P</oddFooter>
  </headerFooter>
  <rowBreaks count="2" manualBreakCount="2">
    <brk id="193" max="18" man="1"/>
    <brk id="2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Strong Family Fund,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Dwight</dc:creator>
  <cp:keywords/>
  <dc:description/>
  <cp:lastModifiedBy>dwight</cp:lastModifiedBy>
  <dcterms:created xsi:type="dcterms:W3CDTF">2009-07-17T19:03:11Z</dcterms:created>
  <dcterms:modified xsi:type="dcterms:W3CDTF">2013-08-09T17:59:14Z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